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5235" windowWidth="23250" windowHeight="7125"/>
  </bookViews>
  <sheets>
    <sheet name="EXECUÇÃO LOA 2026" sheetId="3" r:id="rId1"/>
  </sheets>
  <definedNames>
    <definedName name="_xlnm.Print_Area" localSheetId="0">'EXECUÇÃO LOA 2026'!$B$1:$F$95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3" l="1"/>
  <c r="E94" i="3" l="1"/>
  <c r="E83" i="3" l="1"/>
  <c r="E64" i="3"/>
  <c r="E75" i="3"/>
  <c r="E72" i="3" l="1"/>
  <c r="E56" i="3" l="1"/>
  <c r="E58" i="3"/>
  <c r="E60" i="3"/>
  <c r="E49" i="3" l="1"/>
  <c r="E42" i="3"/>
  <c r="E37" i="3"/>
  <c r="E13" i="3"/>
  <c r="E20" i="3"/>
  <c r="E27" i="3"/>
  <c r="E34" i="3"/>
  <c r="F49" i="3" l="1"/>
  <c r="F42" i="3"/>
  <c r="F27" i="3"/>
  <c r="F20" i="3"/>
  <c r="F13" i="3"/>
  <c r="F37" i="3" l="1"/>
  <c r="F34" i="3"/>
  <c r="E77" i="3"/>
  <c r="E76" i="3"/>
  <c r="F75" i="3" s="1"/>
  <c r="F89" i="3" l="1"/>
  <c r="E91" i="3"/>
  <c r="F83" i="3"/>
  <c r="D91" i="3" l="1"/>
  <c r="F64" i="3" l="1"/>
  <c r="F58" i="3" l="1"/>
  <c r="D94" i="3" l="1"/>
  <c r="F56" i="3" l="1"/>
  <c r="F72" i="3"/>
  <c r="F60" i="3" l="1"/>
  <c r="F48" i="3"/>
  <c r="F87" i="3"/>
  <c r="F70" i="3" l="1"/>
  <c r="F94" i="3" l="1"/>
  <c r="F91" i="3"/>
  <c r="F54" i="3" l="1"/>
  <c r="F71" i="3" l="1"/>
</calcChain>
</file>

<file path=xl/sharedStrings.xml><?xml version="1.0" encoding="utf-8"?>
<sst xmlns="http://schemas.openxmlformats.org/spreadsheetml/2006/main" count="96" uniqueCount="89">
  <si>
    <t>PROJETO</t>
  </si>
  <si>
    <t>COMPANHIA DOCAS DO RIO GRANDE DO NORTE - CODERN</t>
  </si>
  <si>
    <t>CONTROLE ORÇAMENTÁRIO - RECURSOS DO TESOURO E RECURSOS PRÓPRIOS</t>
  </si>
  <si>
    <t>CODERN / PORTO DE NATAL / TERMINAL SALINEIRO DE AREIA BRANCA</t>
  </si>
  <si>
    <t>-</t>
  </si>
  <si>
    <t>26 126 0035 4103 0024 - Manutenção e Adequação de Ativos de Informações e Teleprocessamento</t>
  </si>
  <si>
    <t xml:space="preserve">         TOTAL DE RECURSOS DO TESOURO - CODERN / PORTO DE NATAL / TERMINAL SALINEIRO DE AREIA BRANCA</t>
  </si>
  <si>
    <t xml:space="preserve">         TOTAL DE RECURSOS PRÓPRIOS - CODERN / PORTO DE NATAL / TERMINAL SALINEIRO DE AREIA BRANCA</t>
  </si>
  <si>
    <t xml:space="preserve">         TOTAL DE RECURSOS - CODERN / PORTO DE NATAL / TERMINAL SALINEIRO DE AREIA BRANCA</t>
  </si>
  <si>
    <t>CODERN / PORTO DE MACEIÓ</t>
  </si>
  <si>
    <t>26 126 0035 4103 0027 - Manutenção e Adequação de Ativos de Informações e Teleprocessamento</t>
  </si>
  <si>
    <t xml:space="preserve">         TOTAL DE RECURSOS DO TESOURO - CODERN / PORTO DE MACEIÓ</t>
  </si>
  <si>
    <t xml:space="preserve">         TOTAL DE RECURSOS PRÓPRIOS - CODERN / PORTO DE MACEIÓ</t>
  </si>
  <si>
    <t xml:space="preserve">         TOTAL DE RECURSOS - CODERN / PORTO DE MACEIÓ</t>
  </si>
  <si>
    <t xml:space="preserve">       TOTAL CONSOLIDADO</t>
  </si>
  <si>
    <t>FONTE: GEPLAN - GERÊNCIA DE PLANEJAMENTO E ORÇAMENTO</t>
  </si>
  <si>
    <t xml:space="preserve">26 784 3105 145U 0024 - Adequação de Instalações Gerais e de Suprimentos, no Terminal Salineiro de Areia Branca (RN) </t>
  </si>
  <si>
    <t>26 784 3105 12LN 0024 - Construção do Berço 4, no Porto de Natal (RN)</t>
  </si>
  <si>
    <t>26 784 3105 12LP 0024 - Implantação de Terminal Marítimo de Passageiros, no Porto de Natal (RN)</t>
  </si>
  <si>
    <t xml:space="preserve"> 26 784 3105 14RC 0024  - Implantação do programa de Gerenciamento de Resíduos Sólidos</t>
  </si>
  <si>
    <t>26 784 3105 145H 0024 - Adequação de Instalações Gerais e de Suprimentos do Porto de Natal (RN)</t>
  </si>
  <si>
    <t>26 784 3105 20HL 0001 - Estudos e Projetos para Infraestrutura Portuária</t>
  </si>
  <si>
    <t>26 784 3105 162V 1262 - Instalação de Usina Fotovoltaica</t>
  </si>
  <si>
    <t>26 784 3105 162W 1262 - Reforma dos Armazéns 1 e 2</t>
  </si>
  <si>
    <t>26 784 3105 14NO 0027 - Adequação de Instalações Gerais e de Suprimento no Porto de Maceió (AL)</t>
  </si>
  <si>
    <t xml:space="preserve">26 784 3105 162X 1262 - Reformas dos Galpões 1 e 2 </t>
  </si>
  <si>
    <t xml:space="preserve">26 784 3105 164U 1262 - Aquisição de Defensas de Cais para o Porto de Natal (RN) </t>
  </si>
  <si>
    <t>26 784 3105 165Y 1262 - Dragagem de Manutenção e Readequação do Canal de Acesso Aquaviário do Porto de Natal (RN)</t>
  </si>
  <si>
    <t>26 784 0035 4102 0027 - Manutenção e Adequação de Bens Móveis, Veículos, Máquinas e Equipamentos</t>
  </si>
  <si>
    <t>26 784 3105 4102 0024 - Manutenção e Adequação de Bens Móveis, Veículos, Máquinas e Equipamentos</t>
  </si>
  <si>
    <t xml:space="preserve">26 784 3105 160U 0027 - Construção da Nova Sede do Porto de Maceió (AL) </t>
  </si>
  <si>
    <t>.</t>
  </si>
  <si>
    <t>26 784 3105 15V4 0027 - Substituição de Defensas do Porto de Maceió (AL)</t>
  </si>
  <si>
    <t>26 784 3105 168O 1262 - Construção de Dolfins de proteção dos pilares da Ponte Newton Navarro</t>
  </si>
  <si>
    <t>]</t>
  </si>
  <si>
    <t xml:space="preserve">26.784.3105.20HM.1262 - Estudos para o Planejamento do Setor Portuário </t>
  </si>
  <si>
    <t>LEI ORÇAMENTÁRIA ANUAL 2026 - LEI Nº 15.346 DE 14 DE JANEIRO DE 2026</t>
  </si>
  <si>
    <t>AROVADO (LOA 2026)</t>
  </si>
  <si>
    <t>6.1  Quinta medição do projeto de Implantação de Usina Fotovoltaica no Porto de Natal - RN</t>
  </si>
  <si>
    <t xml:space="preserve">7.1  Quinta medição da recuperação dos armazéns 1 e 2 no Porto de Natal-RN </t>
  </si>
  <si>
    <t xml:space="preserve">8.1 Quinta medição da recuperação dos galpões 1 e 2 no Porto de Natal-RN </t>
  </si>
  <si>
    <t>6.2  Sexta medição do projeto de Implantação de Usina Fotovoltaica no Porto de Natal - RN</t>
  </si>
  <si>
    <t xml:space="preserve">7.2  Sexta medição da recuperação dos armazéns 1 e 2 no Porto de Natal-RN </t>
  </si>
  <si>
    <t xml:space="preserve">8.2 Sexta medição da recuperação dos galpões 1 e 2 no Porto de Natal-RN </t>
  </si>
  <si>
    <t>6.3  Sétima medição do projeto de Implantação de Usina Fotovoltaica no Porto de Natal - RN</t>
  </si>
  <si>
    <t xml:space="preserve">7.3  Sétima medição da recuperação dos armazéns 1 e 2 no Porto de Natal-RN </t>
  </si>
  <si>
    <t xml:space="preserve">8.3 Sétima medição da recuperação dos galpões 1 e 2 no Porto de Natal-RN </t>
  </si>
  <si>
    <t>14.1  Processo Bancada da Recepção</t>
  </si>
  <si>
    <t>9.1 Aquisição de Defensas de Cais para o Porto de Natal (RN)</t>
  </si>
  <si>
    <t>14.2 Aquisição de Relógios de Ponto</t>
  </si>
  <si>
    <t>14.3 Aquisição de Micro-ondas para reposição</t>
  </si>
  <si>
    <t>14.4 Aquisição de microfone de expansão para sala de reunião</t>
  </si>
  <si>
    <t>6.4  Oitava medição do projeto de Implantação de Usina Fotovoltaica no Porto de Natal - RN</t>
  </si>
  <si>
    <t xml:space="preserve">7.4  Oitava medição da recuperação dos armazéns 1 e 2 no Porto de Natal-RN </t>
  </si>
  <si>
    <t xml:space="preserve">8.4 Oitava medição da recuperação dos galpões 1 e 2 no Porto de Natal-RN </t>
  </si>
  <si>
    <t xml:space="preserve">1.1 Aquisição de duas lanternas luminosas </t>
  </si>
  <si>
    <t>1.2 Substituição de 10 celas de carga da balança rodoviária antiga</t>
  </si>
  <si>
    <t>1.3 Sexta medição da reforma do prédio do SETOPE</t>
  </si>
  <si>
    <t>6.1 Aquisição de Nobreak e cabo de rede</t>
  </si>
  <si>
    <t>6.2 Aquisição de Shitz</t>
  </si>
  <si>
    <t>26 784 3105 169U 0027 - Dragagem de Aprofundamento do Canal de Acesso Bacia de Evolução e Berços de Atracação do Porto de Maceió (AL)</t>
  </si>
  <si>
    <t xml:space="preserve">6.3 Aquisição de Tela Interativa com tecnologia touch screen de alta precisão </t>
  </si>
  <si>
    <t xml:space="preserve">1.4 Construção de área de armazenagem de resíduos sólidos </t>
  </si>
  <si>
    <t>1.5 Sétima medição da reforma do prédio do SETOPE</t>
  </si>
  <si>
    <t xml:space="preserve">6.1 Aquisição Quatro Micro-ondas </t>
  </si>
  <si>
    <t xml:space="preserve">6.2 Aquisição de Dois Roupeiros de Aço </t>
  </si>
  <si>
    <t>6.3 Aquisição de um Beliche Solteiro</t>
  </si>
  <si>
    <t xml:space="preserve">6.4 Aquisição de um Sistema de Vídeoconferência </t>
  </si>
  <si>
    <t xml:space="preserve">6.5 Aquisição de Três Cadeiras de Escritório </t>
  </si>
  <si>
    <t xml:space="preserve">6.6 Aquisição de uma Caixa de Som </t>
  </si>
  <si>
    <t xml:space="preserve">8.5 Nona medição da recuperação dos galpões 1 e 2 no Porto de Natal-RN </t>
  </si>
  <si>
    <t xml:space="preserve">7.5  Nona medição da recuperação dos armazéns 1 e 2 no Porto de Natal-RN </t>
  </si>
  <si>
    <t>6.5  Nona medição do projeto de Implantação de Usina Fotovoltaica no Porto de Natal - RN</t>
  </si>
  <si>
    <t>6.6  Décima medição do projeto de Implantação de Usina Fotovoltaica no Porto de Natal - RN</t>
  </si>
  <si>
    <t xml:space="preserve">7.6  Décima medição da recuperação dos armazéns 1 e 2 no Porto de Natal-RN </t>
  </si>
  <si>
    <t xml:space="preserve">8.6 Décima medição da recuperação dos galpões 1 e 2 no Porto de Natal-RN </t>
  </si>
  <si>
    <t>10.4 Segunda Fiscalização da Dragagem de Manutenção e Readequação do Canal de Acesso Aquaviário do Porto de Natal (RN)</t>
  </si>
  <si>
    <t>10.2 Primeira Fiscalização da Dragagem de Manutenção e Readequação do Canal de Acesso Aquaviário do Porto de Natal (RN)</t>
  </si>
  <si>
    <t>11.2 Primeira Fiscalização da Construção de Dolfins de proteção dos pilares da Ponte Newton Navarro</t>
  </si>
  <si>
    <t>11.4 Segunda Fiscalização da Construção de Dolfins de proteção dos pilares da Ponte Newton Navarro</t>
  </si>
  <si>
    <t>11.1 Primeira Construção de Dolfins de proteção dos pilares da Ponte Newton Navarro</t>
  </si>
  <si>
    <t>10.1 Primeira medição da Dragagem de Manutenção e Readequação do Canal de Acesso Aquaviário do Porto de Natal (RN)</t>
  </si>
  <si>
    <t>10.3 Segunda medição da Dragagem de Manutenção e Readequação do Canal de Acesso Aquaviário do Porto de Natal (RN)</t>
  </si>
  <si>
    <t>REALIZADO (ATÉ 30/06/2026)</t>
  </si>
  <si>
    <t>9.2 Serviço de instalação das Defensas de Cais para o Porto de Natal (RN)</t>
  </si>
  <si>
    <t>11.3 Segunda Construção de Dolfins de proteção dos pilares da Ponte Newton Navarro</t>
  </si>
  <si>
    <t xml:space="preserve">1.1 Primeiro Estudo técnico, econômico e ambiental </t>
  </si>
  <si>
    <t xml:space="preserve">1.2 Segundo Estudo técnico, econômico e ambiental </t>
  </si>
  <si>
    <t xml:space="preserve">6.7 Aquisição de Uma Cadeira de Escritório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</si>
</sst>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center" vertical="center"/>
    </xf>
    <xf numFmtId="44" fontId="6" fillId="6" borderId="1" xfId="0" applyNumberFormat="1" applyFont="1" applyFill="1" applyBorder="1" applyAlignment="1">
      <alignment horizontal="right" vertical="center"/>
    </xf>
    <xf numFmtId="9" fontId="1" fillId="6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44" fontId="0" fillId="0" borderId="0" xfId="0" applyNumberFormat="1"/>
    <xf numFmtId="44" fontId="6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44" fontId="2" fillId="5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horizontal="right" vertical="center"/>
    </xf>
    <xf numFmtId="9" fontId="5" fillId="4" borderId="1" xfId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5" fillId="4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9" fontId="5" fillId="4" borderId="1" xfId="1" applyNumberFormat="1" applyFont="1" applyFill="1" applyBorder="1" applyAlignment="1">
      <alignment horizontal="center" vertical="center"/>
    </xf>
    <xf numFmtId="9" fontId="1" fillId="6" borderId="1" xfId="1" applyNumberFormat="1" applyFont="1" applyFill="1" applyBorder="1" applyAlignment="1">
      <alignment horizontal="center" vertical="center"/>
    </xf>
    <xf numFmtId="9" fontId="2" fillId="5" borderId="1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1D4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9"/>
  <sheetViews>
    <sheetView showGridLines="0" tabSelected="1" zoomScale="90" zoomScaleNormal="90" workbookViewId="0">
      <selection activeCell="F75" sqref="F75"/>
    </sheetView>
  </sheetViews>
  <sheetFormatPr defaultRowHeight="15" x14ac:dyDescent="0.25"/>
  <cols>
    <col min="1" max="1" width="2.140625" customWidth="1"/>
    <col min="2" max="2" width="4.85546875" style="1" customWidth="1"/>
    <col min="3" max="3" width="126.5703125" customWidth="1"/>
    <col min="4" max="4" width="25" bestFit="1" customWidth="1"/>
    <col min="5" max="5" width="24.42578125" customWidth="1"/>
    <col min="6" max="6" width="16.140625" customWidth="1"/>
    <col min="8" max="8" width="15" bestFit="1" customWidth="1"/>
    <col min="9" max="9" width="18.85546875" bestFit="1" customWidth="1"/>
    <col min="10" max="10" width="17.7109375" bestFit="1" customWidth="1"/>
    <col min="12" max="12" width="9.28515625" customWidth="1"/>
  </cols>
  <sheetData>
    <row r="1" spans="2:12" ht="15.75" thickBot="1" x14ac:dyDescent="0.3"/>
    <row r="2" spans="2:12" ht="28.5" customHeight="1" thickTop="1" thickBot="1" x14ac:dyDescent="0.3">
      <c r="B2" s="36" t="s">
        <v>1</v>
      </c>
      <c r="C2" s="37"/>
      <c r="D2" s="37"/>
      <c r="E2" s="37"/>
      <c r="F2" s="37"/>
    </row>
    <row r="3" spans="2:12" ht="25.5" customHeight="1" thickTop="1" thickBot="1" x14ac:dyDescent="0.3">
      <c r="B3" s="38" t="s">
        <v>2</v>
      </c>
      <c r="C3" s="39"/>
      <c r="D3" s="39"/>
      <c r="E3" s="39"/>
      <c r="F3" s="39"/>
    </row>
    <row r="4" spans="2:12" ht="25.5" customHeight="1" thickTop="1" thickBot="1" x14ac:dyDescent="0.3">
      <c r="B4" s="40" t="s">
        <v>36</v>
      </c>
      <c r="C4" s="41"/>
      <c r="D4" s="41"/>
      <c r="E4" s="41"/>
      <c r="F4" s="41"/>
    </row>
    <row r="5" spans="2:12" ht="5.25" customHeight="1" thickTop="1" thickBot="1" x14ac:dyDescent="0.3">
      <c r="B5" s="3"/>
      <c r="C5" s="4"/>
      <c r="D5" s="4"/>
      <c r="E5" s="4"/>
      <c r="F5" s="4"/>
    </row>
    <row r="6" spans="2:12" ht="30.75" customHeight="1" thickTop="1" thickBot="1" x14ac:dyDescent="0.3">
      <c r="B6" s="36" t="s">
        <v>3</v>
      </c>
      <c r="C6" s="37"/>
      <c r="D6" s="37"/>
      <c r="E6" s="37"/>
      <c r="F6" s="37"/>
    </row>
    <row r="7" spans="2:12" s="1" customFormat="1" ht="24" customHeight="1" thickTop="1" thickBot="1" x14ac:dyDescent="0.3">
      <c r="B7" s="42" t="s">
        <v>0</v>
      </c>
      <c r="C7" s="42"/>
      <c r="D7" s="5" t="s">
        <v>37</v>
      </c>
      <c r="E7" s="43" t="s">
        <v>83</v>
      </c>
      <c r="F7" s="44"/>
      <c r="I7"/>
      <c r="J7"/>
      <c r="K7"/>
      <c r="L7"/>
    </row>
    <row r="8" spans="2:12" s="1" customFormat="1" ht="21" customHeight="1" thickTop="1" thickBot="1" x14ac:dyDescent="0.3">
      <c r="B8" s="19">
        <v>1</v>
      </c>
      <c r="C8" s="20" t="s">
        <v>16</v>
      </c>
      <c r="D8" s="21">
        <v>278429</v>
      </c>
      <c r="E8" s="21">
        <v>0</v>
      </c>
      <c r="F8" s="22" t="s">
        <v>4</v>
      </c>
      <c r="I8"/>
      <c r="J8"/>
      <c r="K8"/>
      <c r="L8"/>
    </row>
    <row r="9" spans="2:12" s="1" customFormat="1" ht="21" customHeight="1" thickTop="1" thickBot="1" x14ac:dyDescent="0.3">
      <c r="B9" s="19">
        <v>2</v>
      </c>
      <c r="C9" s="20" t="s">
        <v>17</v>
      </c>
      <c r="D9" s="21">
        <v>8470756</v>
      </c>
      <c r="E9" s="21">
        <v>0</v>
      </c>
      <c r="F9" s="23" t="s">
        <v>4</v>
      </c>
      <c r="I9"/>
      <c r="J9"/>
      <c r="K9"/>
      <c r="L9"/>
    </row>
    <row r="10" spans="2:12" s="1" customFormat="1" ht="21" customHeight="1" thickTop="1" thickBot="1" x14ac:dyDescent="0.3">
      <c r="B10" s="19">
        <v>3</v>
      </c>
      <c r="C10" s="20" t="s">
        <v>18</v>
      </c>
      <c r="D10" s="21">
        <v>3075</v>
      </c>
      <c r="E10" s="21">
        <v>0</v>
      </c>
      <c r="F10" s="22" t="s">
        <v>4</v>
      </c>
      <c r="I10"/>
      <c r="J10"/>
      <c r="K10"/>
      <c r="L10"/>
    </row>
    <row r="11" spans="2:12" s="2" customFormat="1" ht="21" customHeight="1" thickTop="1" thickBot="1" x14ac:dyDescent="0.3">
      <c r="B11" s="19">
        <v>4</v>
      </c>
      <c r="C11" s="20" t="s">
        <v>19</v>
      </c>
      <c r="D11" s="21">
        <v>108797</v>
      </c>
      <c r="E11" s="21">
        <v>0</v>
      </c>
      <c r="F11" s="26" t="s">
        <v>4</v>
      </c>
      <c r="I11"/>
      <c r="J11"/>
      <c r="K11"/>
      <c r="L11"/>
    </row>
    <row r="12" spans="2:12" s="1" customFormat="1" ht="18.75" customHeight="1" thickTop="1" thickBot="1" x14ac:dyDescent="0.3">
      <c r="B12" s="19">
        <v>5</v>
      </c>
      <c r="C12" s="20" t="s">
        <v>20</v>
      </c>
      <c r="D12" s="21">
        <v>1000000</v>
      </c>
      <c r="E12" s="21">
        <v>0</v>
      </c>
      <c r="F12" s="22" t="s">
        <v>4</v>
      </c>
      <c r="I12"/>
      <c r="J12"/>
      <c r="K12"/>
      <c r="L12"/>
    </row>
    <row r="13" spans="2:12" s="1" customFormat="1" ht="21.75" customHeight="1" thickTop="1" thickBot="1" x14ac:dyDescent="0.3">
      <c r="B13" s="19">
        <v>6</v>
      </c>
      <c r="C13" s="20" t="s">
        <v>22</v>
      </c>
      <c r="D13" s="21">
        <v>4429019</v>
      </c>
      <c r="E13" s="21">
        <f>E14+E15+E16+E17+E18+E19</f>
        <v>2191991.2000000002</v>
      </c>
      <c r="F13" s="29">
        <f>E13/D13</f>
        <v>0.49491573641928388</v>
      </c>
    </row>
    <row r="14" spans="2:12" s="1" customFormat="1" ht="21" customHeight="1" thickTop="1" thickBot="1" x14ac:dyDescent="0.3">
      <c r="B14" s="18"/>
      <c r="C14" s="6" t="s">
        <v>38</v>
      </c>
      <c r="D14" s="7"/>
      <c r="E14" s="7">
        <v>12633.9</v>
      </c>
      <c r="F14" s="8"/>
    </row>
    <row r="15" spans="2:12" s="1" customFormat="1" ht="21" customHeight="1" thickTop="1" thickBot="1" x14ac:dyDescent="0.3">
      <c r="B15" s="18"/>
      <c r="C15" s="6" t="s">
        <v>41</v>
      </c>
      <c r="D15" s="7"/>
      <c r="E15" s="7">
        <v>278361.63</v>
      </c>
      <c r="F15" s="8"/>
    </row>
    <row r="16" spans="2:12" s="1" customFormat="1" ht="21" customHeight="1" thickTop="1" thickBot="1" x14ac:dyDescent="0.3">
      <c r="B16" s="18"/>
      <c r="C16" s="6" t="s">
        <v>44</v>
      </c>
      <c r="D16" s="7"/>
      <c r="E16" s="7">
        <v>267839.71999999997</v>
      </c>
      <c r="F16" s="8"/>
    </row>
    <row r="17" spans="2:6" s="1" customFormat="1" ht="21" customHeight="1" thickTop="1" thickBot="1" x14ac:dyDescent="0.3">
      <c r="B17" s="18"/>
      <c r="C17" s="6" t="s">
        <v>52</v>
      </c>
      <c r="D17" s="7"/>
      <c r="E17" s="7">
        <v>284637.3</v>
      </c>
      <c r="F17" s="8"/>
    </row>
    <row r="18" spans="2:6" s="1" customFormat="1" ht="21" customHeight="1" thickTop="1" thickBot="1" x14ac:dyDescent="0.3">
      <c r="B18" s="18"/>
      <c r="C18" s="6" t="s">
        <v>72</v>
      </c>
      <c r="D18" s="7"/>
      <c r="E18" s="7">
        <v>386328.16</v>
      </c>
      <c r="F18" s="8"/>
    </row>
    <row r="19" spans="2:6" s="1" customFormat="1" ht="21" customHeight="1" thickTop="1" thickBot="1" x14ac:dyDescent="0.3">
      <c r="B19" s="18"/>
      <c r="C19" s="6" t="s">
        <v>73</v>
      </c>
      <c r="D19" s="7"/>
      <c r="E19" s="7">
        <v>962190.49</v>
      </c>
      <c r="F19" s="8"/>
    </row>
    <row r="20" spans="2:6" s="1" customFormat="1" ht="21.75" customHeight="1" thickTop="1" thickBot="1" x14ac:dyDescent="0.3">
      <c r="B20" s="19">
        <v>7</v>
      </c>
      <c r="C20" s="20" t="s">
        <v>23</v>
      </c>
      <c r="D20" s="21">
        <v>1772208</v>
      </c>
      <c r="E20" s="21">
        <f>E21+E22+E23+E24+E25+E26</f>
        <v>785201.35</v>
      </c>
      <c r="F20" s="22">
        <f>E20/D20</f>
        <v>0.44306387850636042</v>
      </c>
    </row>
    <row r="21" spans="2:6" s="1" customFormat="1" ht="21.75" customHeight="1" thickTop="1" thickBot="1" x14ac:dyDescent="0.3">
      <c r="B21" s="18"/>
      <c r="C21" s="6" t="s">
        <v>39</v>
      </c>
      <c r="D21" s="7"/>
      <c r="E21" s="7">
        <v>58288.14</v>
      </c>
      <c r="F21" s="8"/>
    </row>
    <row r="22" spans="2:6" s="1" customFormat="1" ht="21.75" customHeight="1" thickTop="1" thickBot="1" x14ac:dyDescent="0.3">
      <c r="B22" s="18"/>
      <c r="C22" s="6" t="s">
        <v>42</v>
      </c>
      <c r="D22" s="7"/>
      <c r="E22" s="7">
        <v>19568.37</v>
      </c>
      <c r="F22" s="8"/>
    </row>
    <row r="23" spans="2:6" s="1" customFormat="1" ht="21.75" customHeight="1" thickTop="1" thickBot="1" x14ac:dyDescent="0.3">
      <c r="B23" s="18"/>
      <c r="C23" s="6" t="s">
        <v>45</v>
      </c>
      <c r="D23" s="7"/>
      <c r="E23" s="7">
        <v>21092.85</v>
      </c>
      <c r="F23" s="8"/>
    </row>
    <row r="24" spans="2:6" s="1" customFormat="1" ht="21.75" customHeight="1" thickTop="1" thickBot="1" x14ac:dyDescent="0.3">
      <c r="B24" s="18"/>
      <c r="C24" s="6" t="s">
        <v>53</v>
      </c>
      <c r="D24" s="7"/>
      <c r="E24" s="7">
        <v>50793.23</v>
      </c>
      <c r="F24" s="8"/>
    </row>
    <row r="25" spans="2:6" s="1" customFormat="1" ht="21.75" customHeight="1" thickTop="1" thickBot="1" x14ac:dyDescent="0.3">
      <c r="B25" s="18"/>
      <c r="C25" s="6" t="s">
        <v>71</v>
      </c>
      <c r="D25" s="7"/>
      <c r="E25" s="7">
        <v>23542.43</v>
      </c>
      <c r="F25" s="8"/>
    </row>
    <row r="26" spans="2:6" s="1" customFormat="1" ht="21.75" customHeight="1" thickTop="1" thickBot="1" x14ac:dyDescent="0.3">
      <c r="B26" s="18"/>
      <c r="C26" s="6" t="s">
        <v>74</v>
      </c>
      <c r="D26" s="7"/>
      <c r="E26" s="7">
        <v>611916.32999999996</v>
      </c>
      <c r="F26" s="8"/>
    </row>
    <row r="27" spans="2:6" s="1" customFormat="1" ht="21.75" customHeight="1" thickTop="1" thickBot="1" x14ac:dyDescent="0.3">
      <c r="B27" s="19">
        <v>8</v>
      </c>
      <c r="C27" s="20" t="s">
        <v>25</v>
      </c>
      <c r="D27" s="21">
        <v>1329406</v>
      </c>
      <c r="E27" s="21">
        <f>E28+E29+E30+E31+E32+E33</f>
        <v>281572.5</v>
      </c>
      <c r="F27" s="22">
        <f>E27/D27</f>
        <v>0.21180324144768414</v>
      </c>
    </row>
    <row r="28" spans="2:6" s="1" customFormat="1" ht="21" customHeight="1" thickTop="1" thickBot="1" x14ac:dyDescent="0.3">
      <c r="B28" s="18"/>
      <c r="C28" s="28" t="s">
        <v>40</v>
      </c>
      <c r="D28" s="7"/>
      <c r="E28" s="7">
        <v>85201.82</v>
      </c>
      <c r="F28" s="8"/>
    </row>
    <row r="29" spans="2:6" s="1" customFormat="1" ht="21" customHeight="1" thickTop="1" thickBot="1" x14ac:dyDescent="0.3">
      <c r="B29" s="18"/>
      <c r="C29" s="28" t="s">
        <v>43</v>
      </c>
      <c r="D29" s="7"/>
      <c r="E29" s="7">
        <v>7735.8</v>
      </c>
      <c r="F29" s="8"/>
    </row>
    <row r="30" spans="2:6" s="1" customFormat="1" ht="21" customHeight="1" thickTop="1" thickBot="1" x14ac:dyDescent="0.3">
      <c r="B30" s="18"/>
      <c r="C30" s="28" t="s">
        <v>46</v>
      </c>
      <c r="D30" s="7"/>
      <c r="E30" s="7">
        <v>5902.34</v>
      </c>
      <c r="F30" s="8"/>
    </row>
    <row r="31" spans="2:6" s="1" customFormat="1" ht="21" customHeight="1" thickTop="1" thickBot="1" x14ac:dyDescent="0.3">
      <c r="B31" s="18"/>
      <c r="C31" s="28" t="s">
        <v>54</v>
      </c>
      <c r="D31" s="7"/>
      <c r="E31" s="7">
        <v>18913.3</v>
      </c>
      <c r="F31" s="8"/>
    </row>
    <row r="32" spans="2:6" s="1" customFormat="1" ht="21" customHeight="1" thickTop="1" thickBot="1" x14ac:dyDescent="0.3">
      <c r="B32" s="18"/>
      <c r="C32" s="28" t="s">
        <v>70</v>
      </c>
      <c r="D32" s="7"/>
      <c r="E32" s="7">
        <v>6826.5</v>
      </c>
      <c r="F32" s="8"/>
    </row>
    <row r="33" spans="2:6" s="1" customFormat="1" ht="21" customHeight="1" thickTop="1" thickBot="1" x14ac:dyDescent="0.3">
      <c r="B33" s="18"/>
      <c r="C33" s="28" t="s">
        <v>75</v>
      </c>
      <c r="D33" s="7"/>
      <c r="E33" s="7">
        <v>156992.74</v>
      </c>
      <c r="F33" s="8"/>
    </row>
    <row r="34" spans="2:6" s="1" customFormat="1" ht="21.75" customHeight="1" thickTop="1" thickBot="1" x14ac:dyDescent="0.3">
      <c r="B34" s="19">
        <v>9</v>
      </c>
      <c r="C34" s="20" t="s">
        <v>26</v>
      </c>
      <c r="D34" s="21">
        <v>10001000</v>
      </c>
      <c r="E34" s="21">
        <f>E35+E36</f>
        <v>838400</v>
      </c>
      <c r="F34" s="22">
        <f>E34/D34</f>
        <v>8.3831616838316164E-2</v>
      </c>
    </row>
    <row r="35" spans="2:6" s="1" customFormat="1" ht="21.75" customHeight="1" thickTop="1" thickBot="1" x14ac:dyDescent="0.3">
      <c r="B35" s="18"/>
      <c r="C35" s="28" t="s">
        <v>48</v>
      </c>
      <c r="D35" s="7"/>
      <c r="E35" s="7">
        <v>524000</v>
      </c>
      <c r="F35" s="8"/>
    </row>
    <row r="36" spans="2:6" s="1" customFormat="1" ht="21.75" customHeight="1" thickTop="1" thickBot="1" x14ac:dyDescent="0.3">
      <c r="B36" s="18"/>
      <c r="C36" s="28" t="s">
        <v>84</v>
      </c>
      <c r="D36" s="7"/>
      <c r="E36" s="7">
        <v>314400</v>
      </c>
      <c r="F36" s="8"/>
    </row>
    <row r="37" spans="2:6" s="1" customFormat="1" ht="21.75" customHeight="1" thickTop="1" thickBot="1" x14ac:dyDescent="0.3">
      <c r="B37" s="19">
        <v>10</v>
      </c>
      <c r="C37" s="20" t="s">
        <v>27</v>
      </c>
      <c r="D37" s="21">
        <v>120010000</v>
      </c>
      <c r="E37" s="21">
        <f>E38+E39+E40+E41</f>
        <v>11378217.93</v>
      </c>
      <c r="F37" s="22">
        <f>E37/D37</f>
        <v>9.4810581868177646E-2</v>
      </c>
    </row>
    <row r="38" spans="2:6" s="1" customFormat="1" ht="21.75" customHeight="1" thickTop="1" thickBot="1" x14ac:dyDescent="0.3">
      <c r="B38" s="32"/>
      <c r="C38" s="28" t="s">
        <v>81</v>
      </c>
      <c r="D38" s="33"/>
      <c r="E38" s="35">
        <v>1048797.02</v>
      </c>
      <c r="F38" s="34"/>
    </row>
    <row r="39" spans="2:6" s="1" customFormat="1" ht="21.75" customHeight="1" thickTop="1" thickBot="1" x14ac:dyDescent="0.3">
      <c r="B39" s="32"/>
      <c r="C39" s="28" t="s">
        <v>77</v>
      </c>
      <c r="D39" s="33"/>
      <c r="E39" s="35">
        <v>2455497.5699999998</v>
      </c>
      <c r="F39" s="34"/>
    </row>
    <row r="40" spans="2:6" s="1" customFormat="1" ht="21.75" customHeight="1" thickTop="1" thickBot="1" x14ac:dyDescent="0.3">
      <c r="B40" s="32"/>
      <c r="C40" s="28" t="s">
        <v>82</v>
      </c>
      <c r="D40" s="33"/>
      <c r="E40" s="35">
        <v>6869950.1699999999</v>
      </c>
      <c r="F40" s="34"/>
    </row>
    <row r="41" spans="2:6" s="1" customFormat="1" ht="21.75" customHeight="1" thickTop="1" thickBot="1" x14ac:dyDescent="0.3">
      <c r="B41" s="32"/>
      <c r="C41" s="28" t="s">
        <v>76</v>
      </c>
      <c r="D41" s="33"/>
      <c r="E41" s="35">
        <v>1003973.17</v>
      </c>
      <c r="F41" s="34"/>
    </row>
    <row r="42" spans="2:6" s="1" customFormat="1" ht="21.75" customHeight="1" thickTop="1" thickBot="1" x14ac:dyDescent="0.3">
      <c r="B42" s="19">
        <v>11</v>
      </c>
      <c r="C42" s="20" t="s">
        <v>33</v>
      </c>
      <c r="D42" s="21">
        <v>26000000</v>
      </c>
      <c r="E42" s="21">
        <f>E43+E44+E45+E46</f>
        <v>924056.65</v>
      </c>
      <c r="F42" s="22">
        <f>E42/D42</f>
        <v>3.5540640384615386E-2</v>
      </c>
    </row>
    <row r="43" spans="2:6" s="1" customFormat="1" ht="21.75" customHeight="1" thickTop="1" thickBot="1" x14ac:dyDescent="0.3">
      <c r="B43" s="32"/>
      <c r="C43" s="28" t="s">
        <v>80</v>
      </c>
      <c r="D43" s="33"/>
      <c r="E43" s="35">
        <v>493396.8</v>
      </c>
      <c r="F43" s="34"/>
    </row>
    <row r="44" spans="2:6" s="1" customFormat="1" ht="21.75" customHeight="1" thickTop="1" thickBot="1" x14ac:dyDescent="0.3">
      <c r="B44" s="32"/>
      <c r="C44" s="28" t="s">
        <v>78</v>
      </c>
      <c r="D44" s="33"/>
      <c r="E44" s="35">
        <v>56738.1</v>
      </c>
      <c r="F44" s="34"/>
    </row>
    <row r="45" spans="2:6" s="1" customFormat="1" ht="21.75" customHeight="1" thickTop="1" thickBot="1" x14ac:dyDescent="0.3">
      <c r="B45" s="32"/>
      <c r="C45" s="28" t="s">
        <v>85</v>
      </c>
      <c r="D45" s="33"/>
      <c r="E45" s="35">
        <v>317183.65000000002</v>
      </c>
      <c r="F45" s="34"/>
    </row>
    <row r="46" spans="2:6" s="1" customFormat="1" ht="21.75" customHeight="1" thickTop="1" thickBot="1" x14ac:dyDescent="0.3">
      <c r="B46" s="32"/>
      <c r="C46" s="28" t="s">
        <v>79</v>
      </c>
      <c r="D46" s="33"/>
      <c r="E46" s="35">
        <v>56738.1</v>
      </c>
      <c r="F46" s="34"/>
    </row>
    <row r="47" spans="2:6" s="1" customFormat="1" ht="21.75" customHeight="1" thickTop="1" thickBot="1" x14ac:dyDescent="0.3">
      <c r="B47" s="19">
        <v>12</v>
      </c>
      <c r="C47" s="20" t="s">
        <v>21</v>
      </c>
      <c r="D47" s="21">
        <v>746</v>
      </c>
      <c r="E47" s="21">
        <v>0</v>
      </c>
      <c r="F47" s="26">
        <v>0</v>
      </c>
    </row>
    <row r="48" spans="2:6" s="1" customFormat="1" ht="20.25" customHeight="1" thickTop="1" thickBot="1" x14ac:dyDescent="0.3">
      <c r="B48" s="19">
        <v>13</v>
      </c>
      <c r="C48" s="20" t="s">
        <v>35</v>
      </c>
      <c r="D48" s="21">
        <v>124253</v>
      </c>
      <c r="E48" s="21">
        <v>0</v>
      </c>
      <c r="F48" s="22">
        <f>E48/D48</f>
        <v>0</v>
      </c>
    </row>
    <row r="49" spans="2:6" ht="19.5" customHeight="1" thickTop="1" thickBot="1" x14ac:dyDescent="0.3">
      <c r="B49" s="19">
        <v>14</v>
      </c>
      <c r="C49" s="20" t="s">
        <v>29</v>
      </c>
      <c r="D49" s="21">
        <v>500000</v>
      </c>
      <c r="E49" s="21">
        <f>E50+E51+E52+E53</f>
        <v>17974.5</v>
      </c>
      <c r="F49" s="22">
        <f>E49/D49</f>
        <v>3.5949000000000002E-2</v>
      </c>
    </row>
    <row r="50" spans="2:6" ht="19.5" customHeight="1" thickTop="1" thickBot="1" x14ac:dyDescent="0.3">
      <c r="B50" s="18"/>
      <c r="C50" s="28" t="s">
        <v>47</v>
      </c>
      <c r="D50" s="7"/>
      <c r="E50" s="7">
        <v>7300</v>
      </c>
      <c r="F50" s="8"/>
    </row>
    <row r="51" spans="2:6" ht="19.5" customHeight="1" thickTop="1" thickBot="1" x14ac:dyDescent="0.3">
      <c r="B51" s="18"/>
      <c r="C51" s="28" t="s">
        <v>49</v>
      </c>
      <c r="D51" s="7"/>
      <c r="E51" s="7">
        <v>7770</v>
      </c>
      <c r="F51" s="8"/>
    </row>
    <row r="52" spans="2:6" ht="19.5" customHeight="1" thickTop="1" thickBot="1" x14ac:dyDescent="0.3">
      <c r="B52" s="18"/>
      <c r="C52" s="28" t="s">
        <v>50</v>
      </c>
      <c r="D52" s="7"/>
      <c r="E52" s="7">
        <v>939.5</v>
      </c>
      <c r="F52" s="8"/>
    </row>
    <row r="53" spans="2:6" ht="19.5" customHeight="1" thickTop="1" thickBot="1" x14ac:dyDescent="0.3">
      <c r="B53" s="18"/>
      <c r="C53" s="28" t="s">
        <v>51</v>
      </c>
      <c r="D53" s="7"/>
      <c r="E53" s="7">
        <v>1965</v>
      </c>
      <c r="F53" s="8"/>
    </row>
    <row r="54" spans="2:6" ht="20.25" customHeight="1" thickTop="1" thickBot="1" x14ac:dyDescent="0.3">
      <c r="B54" s="19">
        <v>15</v>
      </c>
      <c r="C54" s="20" t="s">
        <v>5</v>
      </c>
      <c r="D54" s="21">
        <v>500000</v>
      </c>
      <c r="E54" s="21">
        <v>0</v>
      </c>
      <c r="F54" s="22">
        <f>E54/D54</f>
        <v>0</v>
      </c>
    </row>
    <row r="55" spans="2:6" ht="3.75" customHeight="1" thickTop="1" thickBot="1" x14ac:dyDescent="0.3">
      <c r="B55" s="18"/>
      <c r="C55" s="6"/>
      <c r="D55" s="7"/>
      <c r="E55" s="7"/>
      <c r="F55" s="8"/>
    </row>
    <row r="56" spans="2:6" ht="19.5" customHeight="1" thickTop="1" thickBot="1" x14ac:dyDescent="0.3">
      <c r="B56" s="45" t="s">
        <v>6</v>
      </c>
      <c r="C56" s="45"/>
      <c r="D56" s="9">
        <v>172516689</v>
      </c>
      <c r="E56" s="9">
        <f>E13+E20+E27+E34+E37+E42</f>
        <v>16399439.630000001</v>
      </c>
      <c r="F56" s="30">
        <f>E56/D56</f>
        <v>9.5060018396249196E-2</v>
      </c>
    </row>
    <row r="57" spans="2:6" ht="3.75" customHeight="1" thickTop="1" thickBot="1" x14ac:dyDescent="0.3">
      <c r="B57" s="11"/>
      <c r="C57" s="11"/>
      <c r="D57" s="12"/>
      <c r="E57" s="12">
        <v>0</v>
      </c>
      <c r="F57" s="13"/>
    </row>
    <row r="58" spans="2:6" ht="19.5" customHeight="1" thickTop="1" thickBot="1" x14ac:dyDescent="0.3">
      <c r="B58" s="46" t="s">
        <v>7</v>
      </c>
      <c r="C58" s="47"/>
      <c r="D58" s="9">
        <v>2011000</v>
      </c>
      <c r="E58" s="9">
        <f>E49</f>
        <v>17974.5</v>
      </c>
      <c r="F58" s="30">
        <f>E58/D58</f>
        <v>8.9380905022376934E-3</v>
      </c>
    </row>
    <row r="59" spans="2:6" ht="3" customHeight="1" thickTop="1" thickBot="1" x14ac:dyDescent="0.3">
      <c r="B59" s="11"/>
      <c r="C59" s="11"/>
      <c r="D59" s="12" t="s">
        <v>34</v>
      </c>
      <c r="E59" s="12">
        <v>0</v>
      </c>
      <c r="F59" s="1"/>
    </row>
    <row r="60" spans="2:6" ht="19.5" customHeight="1" thickTop="1" thickBot="1" x14ac:dyDescent="0.3">
      <c r="B60" s="46" t="s">
        <v>8</v>
      </c>
      <c r="C60" s="47"/>
      <c r="D60" s="9">
        <v>174527689</v>
      </c>
      <c r="E60" s="9">
        <f>E56+E58</f>
        <v>16417414.130000001</v>
      </c>
      <c r="F60" s="30">
        <f>E60/D60</f>
        <v>9.4067676161116193E-2</v>
      </c>
    </row>
    <row r="61" spans="2:6" ht="32.25" customHeight="1" thickTop="1" thickBot="1" x14ac:dyDescent="0.3">
      <c r="B61"/>
      <c r="D61" s="14"/>
      <c r="E61" s="14"/>
    </row>
    <row r="62" spans="2:6" ht="27.75" customHeight="1" thickTop="1" thickBot="1" x14ac:dyDescent="0.3">
      <c r="B62" s="36" t="s">
        <v>9</v>
      </c>
      <c r="C62" s="37"/>
      <c r="D62" s="37"/>
      <c r="E62" s="37"/>
      <c r="F62" s="37"/>
    </row>
    <row r="63" spans="2:6" ht="24" customHeight="1" thickTop="1" thickBot="1" x14ac:dyDescent="0.3">
      <c r="B63" s="42" t="s">
        <v>0</v>
      </c>
      <c r="C63" s="42"/>
      <c r="D63" s="27" t="s">
        <v>37</v>
      </c>
      <c r="E63" s="43" t="s">
        <v>83</v>
      </c>
      <c r="F63" s="44"/>
    </row>
    <row r="64" spans="2:6" ht="21" customHeight="1" thickTop="1" thickBot="1" x14ac:dyDescent="0.3">
      <c r="B64" s="19">
        <v>1</v>
      </c>
      <c r="C64" s="20" t="s">
        <v>24</v>
      </c>
      <c r="D64" s="24">
        <v>8974474</v>
      </c>
      <c r="E64" s="24">
        <f>E65+E66+E67+E68+E69</f>
        <v>875866.03</v>
      </c>
      <c r="F64" s="22">
        <f>E64/D64</f>
        <v>9.7595249593458069E-2</v>
      </c>
    </row>
    <row r="65" spans="2:8" ht="21" customHeight="1" thickTop="1" thickBot="1" x14ac:dyDescent="0.3">
      <c r="B65" s="18"/>
      <c r="C65" s="28" t="s">
        <v>55</v>
      </c>
      <c r="D65" s="7"/>
      <c r="E65" s="7">
        <v>48500</v>
      </c>
      <c r="F65" s="8"/>
    </row>
    <row r="66" spans="2:8" ht="21" customHeight="1" thickTop="1" thickBot="1" x14ac:dyDescent="0.3">
      <c r="B66" s="18"/>
      <c r="C66" s="28" t="s">
        <v>56</v>
      </c>
      <c r="D66" s="7"/>
      <c r="E66" s="7">
        <v>47800</v>
      </c>
      <c r="F66" s="8"/>
    </row>
    <row r="67" spans="2:8" ht="21" customHeight="1" thickTop="1" thickBot="1" x14ac:dyDescent="0.3">
      <c r="B67" s="18"/>
      <c r="C67" s="28" t="s">
        <v>57</v>
      </c>
      <c r="D67" s="7"/>
      <c r="E67" s="7">
        <v>668151.18999999994</v>
      </c>
      <c r="F67" s="8"/>
    </row>
    <row r="68" spans="2:8" ht="21" customHeight="1" thickTop="1" thickBot="1" x14ac:dyDescent="0.3">
      <c r="B68" s="18"/>
      <c r="C68" s="28" t="s">
        <v>62</v>
      </c>
      <c r="D68" s="7"/>
      <c r="E68" s="7">
        <v>31056.53</v>
      </c>
      <c r="F68" s="8"/>
    </row>
    <row r="69" spans="2:8" ht="21" customHeight="1" thickTop="1" thickBot="1" x14ac:dyDescent="0.3">
      <c r="B69" s="18"/>
      <c r="C69" s="28" t="s">
        <v>63</v>
      </c>
      <c r="D69" s="7"/>
      <c r="E69" s="7">
        <v>80358.31</v>
      </c>
      <c r="F69" s="8"/>
    </row>
    <row r="70" spans="2:8" ht="21" customHeight="1" thickTop="1" thickBot="1" x14ac:dyDescent="0.3">
      <c r="B70" s="19">
        <v>2</v>
      </c>
      <c r="C70" s="20" t="s">
        <v>32</v>
      </c>
      <c r="D70" s="24">
        <v>10000</v>
      </c>
      <c r="E70" s="24">
        <v>0</v>
      </c>
      <c r="F70" s="22">
        <f t="shared" ref="F70:F87" si="0">E70/D70</f>
        <v>0</v>
      </c>
    </row>
    <row r="71" spans="2:8" ht="17.25" customHeight="1" thickTop="1" thickBot="1" x14ac:dyDescent="0.3">
      <c r="B71" s="19">
        <v>3</v>
      </c>
      <c r="C71" s="20" t="s">
        <v>30</v>
      </c>
      <c r="D71" s="24">
        <v>3589790</v>
      </c>
      <c r="E71" s="24">
        <v>0</v>
      </c>
      <c r="F71" s="26">
        <f t="shared" si="0"/>
        <v>0</v>
      </c>
    </row>
    <row r="72" spans="2:8" ht="17.25" customHeight="1" thickTop="1" thickBot="1" x14ac:dyDescent="0.3">
      <c r="B72" s="19">
        <v>4</v>
      </c>
      <c r="C72" s="20" t="s">
        <v>60</v>
      </c>
      <c r="D72" s="24">
        <v>1000000</v>
      </c>
      <c r="E72" s="24">
        <f>E73+E74</f>
        <v>95000</v>
      </c>
      <c r="F72" s="22">
        <f t="shared" si="0"/>
        <v>9.5000000000000001E-2</v>
      </c>
    </row>
    <row r="73" spans="2:8" ht="17.25" customHeight="1" thickTop="1" thickBot="1" x14ac:dyDescent="0.3">
      <c r="B73" s="18"/>
      <c r="C73" s="28" t="s">
        <v>86</v>
      </c>
      <c r="D73" s="7"/>
      <c r="E73" s="7">
        <v>48500</v>
      </c>
      <c r="F73" s="8"/>
    </row>
    <row r="74" spans="2:8" ht="17.25" customHeight="1" thickTop="1" thickBot="1" x14ac:dyDescent="0.3">
      <c r="B74" s="18"/>
      <c r="C74" s="28" t="s">
        <v>87</v>
      </c>
      <c r="D74" s="7"/>
      <c r="E74" s="7">
        <v>46500</v>
      </c>
      <c r="F74" s="8"/>
    </row>
    <row r="75" spans="2:8" ht="19.5" customHeight="1" thickTop="1" thickBot="1" x14ac:dyDescent="0.3">
      <c r="B75" s="19">
        <v>5</v>
      </c>
      <c r="C75" s="20" t="s">
        <v>28</v>
      </c>
      <c r="D75" s="24">
        <v>684299</v>
      </c>
      <c r="E75" s="24">
        <f>E76+E77+E78+E79+E80+E81+E82</f>
        <v>18453.05</v>
      </c>
      <c r="F75" s="22">
        <f>E75/D75</f>
        <v>2.6966355350511981E-2</v>
      </c>
      <c r="H75" s="14"/>
    </row>
    <row r="76" spans="2:8" ht="19.5" customHeight="1" thickTop="1" thickBot="1" x14ac:dyDescent="0.3">
      <c r="B76" s="18"/>
      <c r="C76" s="28" t="s">
        <v>64</v>
      </c>
      <c r="D76" s="7"/>
      <c r="E76" s="7">
        <f>4*1400</f>
        <v>5600</v>
      </c>
      <c r="F76" s="8"/>
      <c r="H76" s="14"/>
    </row>
    <row r="77" spans="2:8" ht="19.5" customHeight="1" thickTop="1" thickBot="1" x14ac:dyDescent="0.3">
      <c r="B77" s="18"/>
      <c r="C77" s="28" t="s">
        <v>65</v>
      </c>
      <c r="D77" s="7"/>
      <c r="E77" s="7">
        <f>2*2605</f>
        <v>5210</v>
      </c>
      <c r="F77" s="8"/>
    </row>
    <row r="78" spans="2:8" ht="19.5" customHeight="1" thickTop="1" thickBot="1" x14ac:dyDescent="0.3">
      <c r="B78" s="18"/>
      <c r="C78" s="28" t="s">
        <v>66</v>
      </c>
      <c r="D78" s="7"/>
      <c r="E78" s="7">
        <v>1500</v>
      </c>
      <c r="F78" s="8"/>
    </row>
    <row r="79" spans="2:8" ht="19.5" customHeight="1" thickTop="1" thickBot="1" x14ac:dyDescent="0.3">
      <c r="B79" s="18"/>
      <c r="C79" s="28" t="s">
        <v>67</v>
      </c>
      <c r="D79" s="7"/>
      <c r="E79" s="7">
        <v>2804.05</v>
      </c>
      <c r="F79" s="8"/>
    </row>
    <row r="80" spans="2:8" ht="19.5" customHeight="1" thickTop="1" thickBot="1" x14ac:dyDescent="0.3">
      <c r="B80" s="18"/>
      <c r="C80" s="28" t="s">
        <v>68</v>
      </c>
      <c r="D80" s="7"/>
      <c r="E80" s="7">
        <v>991.5</v>
      </c>
      <c r="F80" s="8"/>
    </row>
    <row r="81" spans="2:9" ht="19.5" customHeight="1" thickTop="1" thickBot="1" x14ac:dyDescent="0.3">
      <c r="B81" s="18"/>
      <c r="C81" s="28" t="s">
        <v>69</v>
      </c>
      <c r="D81" s="7"/>
      <c r="E81" s="7">
        <v>1930.5</v>
      </c>
      <c r="F81" s="8"/>
    </row>
    <row r="82" spans="2:9" ht="19.5" customHeight="1" thickTop="1" thickBot="1" x14ac:dyDescent="0.3">
      <c r="B82" s="18"/>
      <c r="C82" s="28" t="s">
        <v>88</v>
      </c>
      <c r="D82" s="7"/>
      <c r="E82" s="7">
        <v>417</v>
      </c>
      <c r="F82" s="8"/>
    </row>
    <row r="83" spans="2:9" ht="17.25" customHeight="1" thickTop="1" thickBot="1" x14ac:dyDescent="0.3">
      <c r="B83" s="19">
        <v>6</v>
      </c>
      <c r="C83" s="20" t="s">
        <v>10</v>
      </c>
      <c r="D83" s="24">
        <v>1198399</v>
      </c>
      <c r="E83" s="24">
        <f>E84+E85+E86</f>
        <v>40364.550000000003</v>
      </c>
      <c r="F83" s="22">
        <f>E83/D83</f>
        <v>3.3682062485032117E-2</v>
      </c>
    </row>
    <row r="84" spans="2:9" ht="17.25" customHeight="1" thickTop="1" thickBot="1" x14ac:dyDescent="0.3">
      <c r="B84" s="18"/>
      <c r="C84" s="28" t="s">
        <v>58</v>
      </c>
      <c r="D84" s="7"/>
      <c r="E84" s="7">
        <v>9587</v>
      </c>
      <c r="F84" s="8"/>
    </row>
    <row r="85" spans="2:9" ht="17.25" customHeight="1" thickTop="1" thickBot="1" x14ac:dyDescent="0.3">
      <c r="B85" s="18"/>
      <c r="C85" s="28" t="s">
        <v>59</v>
      </c>
      <c r="D85" s="7"/>
      <c r="E85" s="7">
        <v>3298.55</v>
      </c>
      <c r="F85" s="8"/>
    </row>
    <row r="86" spans="2:9" ht="17.25" customHeight="1" thickTop="1" thickBot="1" x14ac:dyDescent="0.3">
      <c r="B86" s="18"/>
      <c r="C86" s="28" t="s">
        <v>61</v>
      </c>
      <c r="D86" s="7"/>
      <c r="E86" s="7">
        <v>27479</v>
      </c>
      <c r="F86" s="8"/>
    </row>
    <row r="87" spans="2:9" s="1" customFormat="1" ht="20.25" customHeight="1" thickTop="1" thickBot="1" x14ac:dyDescent="0.3">
      <c r="B87" s="45" t="s">
        <v>11</v>
      </c>
      <c r="C87" s="45"/>
      <c r="D87" s="15">
        <v>1000000</v>
      </c>
      <c r="E87" s="15">
        <v>0</v>
      </c>
      <c r="F87" s="10">
        <f t="shared" si="0"/>
        <v>0</v>
      </c>
      <c r="H87"/>
    </row>
    <row r="88" spans="2:9" ht="4.5" customHeight="1" thickTop="1" thickBot="1" x14ac:dyDescent="0.35">
      <c r="B88" s="11"/>
      <c r="C88" s="11"/>
      <c r="D88" s="14"/>
      <c r="E88" s="14"/>
      <c r="F88" s="16"/>
    </row>
    <row r="89" spans="2:9" ht="21" customHeight="1" thickTop="1" thickBot="1" x14ac:dyDescent="0.3">
      <c r="B89" s="46" t="s">
        <v>12</v>
      </c>
      <c r="C89" s="47"/>
      <c r="D89" s="15">
        <v>14456962</v>
      </c>
      <c r="E89" s="15">
        <f>E64+E75+E83+E72+E70+E71</f>
        <v>1029683.6300000001</v>
      </c>
      <c r="F89" s="30">
        <f>E89/D89</f>
        <v>7.1224066992774837E-2</v>
      </c>
      <c r="I89" s="14"/>
    </row>
    <row r="90" spans="2:9" ht="5.25" customHeight="1" thickTop="1" thickBot="1" x14ac:dyDescent="0.3">
      <c r="B90" s="11"/>
      <c r="C90" s="11"/>
      <c r="D90" s="14"/>
      <c r="E90" s="14"/>
    </row>
    <row r="91" spans="2:9" ht="21" customHeight="1" thickTop="1" thickBot="1" x14ac:dyDescent="0.3">
      <c r="B91" s="46" t="s">
        <v>13</v>
      </c>
      <c r="C91" s="47"/>
      <c r="D91" s="15">
        <f>D87+D89</f>
        <v>15456962</v>
      </c>
      <c r="E91" s="15">
        <f>E87+E89</f>
        <v>1029683.6300000001</v>
      </c>
      <c r="F91" s="30">
        <f>E91/D91</f>
        <v>6.6616171405480595E-2</v>
      </c>
      <c r="I91" s="14"/>
    </row>
    <row r="92" spans="2:9" ht="6" customHeight="1" thickTop="1" x14ac:dyDescent="0.3">
      <c r="D92" s="14"/>
      <c r="E92" s="14"/>
      <c r="F92" s="16"/>
    </row>
    <row r="93" spans="2:9" ht="7.5" customHeight="1" thickBot="1" x14ac:dyDescent="0.3">
      <c r="D93" s="14"/>
      <c r="E93" s="14"/>
    </row>
    <row r="94" spans="2:9" ht="22.5" customHeight="1" thickTop="1" thickBot="1" x14ac:dyDescent="0.3">
      <c r="B94" s="48" t="s">
        <v>14</v>
      </c>
      <c r="C94" s="49"/>
      <c r="D94" s="17">
        <f>D91+D60</f>
        <v>189984651</v>
      </c>
      <c r="E94" s="17">
        <f>E91+E60</f>
        <v>17447097.760000002</v>
      </c>
      <c r="F94" s="31">
        <f>E94/D94</f>
        <v>9.183424907310013E-2</v>
      </c>
    </row>
    <row r="95" spans="2:9" ht="15.75" thickTop="1" x14ac:dyDescent="0.25">
      <c r="B95" s="25" t="s">
        <v>15</v>
      </c>
      <c r="D95" t="s">
        <v>31</v>
      </c>
    </row>
    <row r="96" spans="2:9" ht="9.75" customHeight="1" x14ac:dyDescent="0.25">
      <c r="D96" s="14"/>
    </row>
    <row r="98" spans="5:5" ht="12.75" customHeight="1" x14ac:dyDescent="0.25">
      <c r="E98" s="14"/>
    </row>
    <row r="99" spans="5:5" x14ac:dyDescent="0.25">
      <c r="E99" s="14"/>
    </row>
  </sheetData>
  <mergeCells count="16">
    <mergeCell ref="B87:C87"/>
    <mergeCell ref="B89:C89"/>
    <mergeCell ref="B91:C91"/>
    <mergeCell ref="B94:C94"/>
    <mergeCell ref="B56:C56"/>
    <mergeCell ref="B58:C58"/>
    <mergeCell ref="B60:C60"/>
    <mergeCell ref="B62:F62"/>
    <mergeCell ref="B63:C63"/>
    <mergeCell ref="E63:F63"/>
    <mergeCell ref="B2:F2"/>
    <mergeCell ref="B3:F3"/>
    <mergeCell ref="B4:F4"/>
    <mergeCell ref="B6:F6"/>
    <mergeCell ref="B7:C7"/>
    <mergeCell ref="E7:F7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EXECUÇÃO LOA 2026</vt:lpstr>
      <vt:lpstr>'EXECUÇÃO LOA 2026'!Area_de_impressao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Carvalho Arcanjo da Silva</dc:creator>
  <cp:lastModifiedBy>e9269</cp:lastModifiedBy>
  <cp:lastPrinted>2026-01-26T14:20:11Z</cp:lastPrinted>
  <dcterms:created xsi:type="dcterms:W3CDTF">2022-11-14T16:20:54Z</dcterms:created>
  <dcterms:modified xsi:type="dcterms:W3CDTF">2026-07-22T10:45:12Z</dcterms:modified>
</cp:coreProperties>
</file>