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mtds.sharepoint.com/Grupo Metodos/Fiscon/Equipes - Controles Gerais/_Clientes/CODERN/Demonstrações Contábeis/2026_1º Trimestre/"/>
    </mc:Choice>
  </mc:AlternateContent>
  <xr:revisionPtr revIDLastSave="167" documentId="8_{F9999207-31C4-4955-8CD8-112183C94090}" xr6:coauthVersionLast="47" xr6:coauthVersionMax="47" xr10:uidLastSave="{9FB81ED4-06C0-4BBF-82C1-F3EDA0EC645B}"/>
  <bookViews>
    <workbookView xWindow="28680" yWindow="-120" windowWidth="21840" windowHeight="13140" tabRatio="708" xr2:uid="{00000000-000D-0000-FFFF-FFFF00000000}"/>
  </bookViews>
  <sheets>
    <sheet name="BP" sheetId="1" r:id="rId1"/>
    <sheet name="DRE" sheetId="3" r:id="rId2"/>
    <sheet name="DRA" sheetId="4" r:id="rId3"/>
    <sheet name="DMPL" sheetId="5" r:id="rId4"/>
    <sheet name="DFC" sheetId="6" r:id="rId5"/>
    <sheet name="DVA" sheetId="10" r:id="rId6"/>
  </sheets>
  <definedNames>
    <definedName name="_xlnm.Print_Area" localSheetId="0">BP!$A$1:$U$38</definedName>
    <definedName name="_xlnm.Print_Area" localSheetId="4">DFC!$A$1:$I$59</definedName>
    <definedName name="_xlnm.Print_Area" localSheetId="1">DRE!$A$1:$E$38</definedName>
    <definedName name="_xlnm.Print_Area" localSheetId="5">DVA!$A$1:$I$49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0" i="6" l="1"/>
  <c r="N9" i="5"/>
  <c r="H22" i="5"/>
  <c r="H23" i="5" s="1"/>
  <c r="F22" i="5"/>
  <c r="F23" i="5" s="1"/>
  <c r="N18" i="5"/>
  <c r="H11" i="4"/>
  <c r="F11" i="4"/>
  <c r="S34" i="1"/>
  <c r="G20" i="1"/>
  <c r="I20" i="1"/>
  <c r="I34" i="1" s="1"/>
  <c r="L14" i="5"/>
  <c r="L15" i="5" s="1"/>
  <c r="J14" i="5"/>
  <c r="J15" i="5" s="1"/>
  <c r="H14" i="5"/>
  <c r="F14" i="5"/>
  <c r="F15" i="5" s="1"/>
  <c r="L22" i="5"/>
  <c r="L23" i="5" s="1"/>
  <c r="J22" i="5"/>
  <c r="J23" i="5" s="1"/>
  <c r="H13" i="3"/>
  <c r="H15" i="3"/>
  <c r="F13" i="3"/>
  <c r="F15" i="3"/>
  <c r="U34" i="1"/>
  <c r="U17" i="1"/>
  <c r="U26" i="1"/>
  <c r="S17" i="1"/>
  <c r="S26" i="1"/>
  <c r="G17" i="1"/>
  <c r="G8" i="10"/>
  <c r="G13" i="10"/>
  <c r="G21" i="10"/>
  <c r="G26" i="10"/>
  <c r="H58" i="6"/>
  <c r="H37" i="6"/>
  <c r="H45" i="6"/>
  <c r="H50" i="6"/>
  <c r="N17" i="5"/>
  <c r="N21" i="5"/>
  <c r="N20" i="5"/>
  <c r="N19" i="5"/>
  <c r="N10" i="5"/>
  <c r="N13" i="5"/>
  <c r="N12" i="5"/>
  <c r="N11" i="5"/>
  <c r="H15" i="5"/>
  <c r="I17" i="1"/>
  <c r="G34" i="1"/>
  <c r="I46" i="10"/>
  <c r="I42" i="10"/>
  <c r="I37" i="10"/>
  <c r="I32" i="10"/>
  <c r="I26" i="10"/>
  <c r="I21" i="10"/>
  <c r="I13" i="10"/>
  <c r="I8" i="10"/>
  <c r="F37" i="6"/>
  <c r="F45" i="6"/>
  <c r="F50" i="6"/>
  <c r="G46" i="10"/>
  <c r="G42" i="10"/>
  <c r="G37" i="10"/>
  <c r="G32" i="10"/>
  <c r="F58" i="6"/>
  <c r="D54" i="6"/>
  <c r="D56" i="6" s="1"/>
  <c r="D30" i="6"/>
  <c r="D29" i="6"/>
  <c r="D25" i="6"/>
  <c r="D23" i="6"/>
  <c r="D22" i="6"/>
  <c r="D21" i="6"/>
  <c r="I31" i="10" l="1"/>
  <c r="I19" i="10"/>
  <c r="I24" i="10" s="1"/>
  <c r="I29" i="10" s="1"/>
  <c r="G31" i="10"/>
  <c r="G19" i="10"/>
  <c r="G24" i="10" s="1"/>
  <c r="G29" i="10" s="1"/>
  <c r="F52" i="6"/>
  <c r="F60" i="6" s="1"/>
  <c r="H52" i="6"/>
  <c r="H60" i="6" s="1"/>
  <c r="N14" i="5"/>
  <c r="N15" i="5" s="1"/>
  <c r="N22" i="5"/>
  <c r="N23" i="5" s="1"/>
  <c r="F23" i="3"/>
  <c r="F28" i="3" s="1"/>
  <c r="F32" i="3" s="1"/>
  <c r="F33" i="3" s="1"/>
  <c r="H23" i="3"/>
  <c r="H28" i="3" s="1"/>
  <c r="H32" i="3" s="1"/>
  <c r="H9" i="4" s="1"/>
  <c r="H13" i="4" s="1"/>
  <c r="S36" i="1"/>
  <c r="G36" i="1"/>
  <c r="U36" i="1"/>
  <c r="I36" i="1"/>
  <c r="G50" i="10" l="1"/>
  <c r="I50" i="10"/>
  <c r="F9" i="4"/>
  <c r="F13" i="4" s="1"/>
  <c r="H33" i="3"/>
  <c r="S38" i="1"/>
  <c r="U38" i="1"/>
</calcChain>
</file>

<file path=xl/sharedStrings.xml><?xml version="1.0" encoding="utf-8"?>
<sst xmlns="http://schemas.openxmlformats.org/spreadsheetml/2006/main" count="241" uniqueCount="174">
  <si>
    <t>As notas explicativas são parte integrante das demonstrações financeiras.</t>
  </si>
  <si>
    <t>Total do Ativo</t>
  </si>
  <si>
    <t>Intangível</t>
  </si>
  <si>
    <t>Imobilizado Líquido</t>
  </si>
  <si>
    <t>Investimentos</t>
  </si>
  <si>
    <t>Contas a Receber</t>
  </si>
  <si>
    <t>Não Circulante</t>
  </si>
  <si>
    <t>Despesas Antecipadas</t>
  </si>
  <si>
    <t>Estoques</t>
  </si>
  <si>
    <t>Outros Créditos</t>
  </si>
  <si>
    <t>Caixa e Equivalentes de Caixa</t>
  </si>
  <si>
    <t>Circulante</t>
  </si>
  <si>
    <t>Nota</t>
  </si>
  <si>
    <t>Ativo</t>
  </si>
  <si>
    <t>Capital Social</t>
  </si>
  <si>
    <t>Outras Obrigações</t>
  </si>
  <si>
    <t>Fornecedores</t>
  </si>
  <si>
    <t>IRPJ e CSLL</t>
  </si>
  <si>
    <t>(Despesas)/Receitas operacionais</t>
  </si>
  <si>
    <t>Lucro Bruto</t>
  </si>
  <si>
    <t>Custos operacionais</t>
  </si>
  <si>
    <t>Descrição</t>
  </si>
  <si>
    <t>Outros Resultados Abrangentes</t>
  </si>
  <si>
    <t>As notas explicativas são parte integrante das demonstrações financeiras</t>
  </si>
  <si>
    <t>Ajustes de Exercícios Anteriores</t>
  </si>
  <si>
    <t>Total do Patrimônio Líquido</t>
  </si>
  <si>
    <t>Variação de Caixa e Equivalentes de Caixa</t>
  </si>
  <si>
    <t>Aumento (Redução) de Passivos</t>
  </si>
  <si>
    <t>Redução (Aumento) de Ativos</t>
  </si>
  <si>
    <t>Ajustes do Lucro Líquido</t>
  </si>
  <si>
    <t>8.4.1</t>
  </si>
  <si>
    <t>8.4</t>
  </si>
  <si>
    <t>Aluguéis</t>
  </si>
  <si>
    <t>8.3.2</t>
  </si>
  <si>
    <t>Juros e Correção Monetária</t>
  </si>
  <si>
    <t>8.3.1</t>
  </si>
  <si>
    <t>8.3</t>
  </si>
  <si>
    <t>8.2.1</t>
  </si>
  <si>
    <t>8.2</t>
  </si>
  <si>
    <t>Benefícios</t>
  </si>
  <si>
    <t>8.1.2</t>
  </si>
  <si>
    <t>8.1.1</t>
  </si>
  <si>
    <t>Pessoal</t>
  </si>
  <si>
    <t>8.1</t>
  </si>
  <si>
    <t>6.1</t>
  </si>
  <si>
    <t>4.1</t>
  </si>
  <si>
    <t>Retenções</t>
  </si>
  <si>
    <t>2.3</t>
  </si>
  <si>
    <t>2.2</t>
  </si>
  <si>
    <t>2.1</t>
  </si>
  <si>
    <t>1.2</t>
  </si>
  <si>
    <t>1.1</t>
  </si>
  <si>
    <t>Receitas</t>
  </si>
  <si>
    <t>112.03.1.04.0002.   -0</t>
  </si>
  <si>
    <t>Baixas de Imobilizado</t>
  </si>
  <si>
    <t>Ganhos/Perdas Atuariais em planos de pensão</t>
  </si>
  <si>
    <t>Ajustes de Avaliação Patrimonial</t>
  </si>
  <si>
    <t>Tributos a Compensar</t>
  </si>
  <si>
    <t>Obrigações Trabalhistas</t>
  </si>
  <si>
    <t>Obrigações Fiscais e Previdenciárias</t>
  </si>
  <si>
    <t>Outros Passivos</t>
  </si>
  <si>
    <t>Tributos a Compensar/Recuperar</t>
  </si>
  <si>
    <t>2.4</t>
  </si>
  <si>
    <t>8.1.3</t>
  </si>
  <si>
    <t>FGTS</t>
  </si>
  <si>
    <t>Adiantamentos para Futuro Aumento de Capital</t>
  </si>
  <si>
    <t>Aquisições do Intangível</t>
  </si>
  <si>
    <t xml:space="preserve"> </t>
  </si>
  <si>
    <t xml:space="preserve">   Devolução de investimentos</t>
  </si>
  <si>
    <t xml:space="preserve">   Juros sobre investimentos</t>
  </si>
  <si>
    <t>Receitas Antecipadas</t>
  </si>
  <si>
    <t>1.3</t>
  </si>
  <si>
    <t>Outras Receitas</t>
  </si>
  <si>
    <t>Provisões para Contingências (Reversão/Constituição)</t>
  </si>
  <si>
    <t>8.2.2</t>
  </si>
  <si>
    <t>8.2.3</t>
  </si>
  <si>
    <t>Federais</t>
  </si>
  <si>
    <t>Estaduais</t>
  </si>
  <si>
    <t>Municipais</t>
  </si>
  <si>
    <t>20.b</t>
  </si>
  <si>
    <t>20.a</t>
  </si>
  <si>
    <t>Impostos Diferidos</t>
  </si>
  <si>
    <t>Convênios</t>
  </si>
  <si>
    <t>Em 31 de dezembro de 2024</t>
  </si>
  <si>
    <t>(Perdas)/Reversões pela Não Recuperabilidade de Ativos</t>
  </si>
  <si>
    <t>Perdas (Reversão) pela não Recuperabilidade de Ativos</t>
  </si>
  <si>
    <t>Em 31 de dezembro de 2025</t>
  </si>
  <si>
    <t>Patrimônio Líquido</t>
  </si>
  <si>
    <t>16</t>
  </si>
  <si>
    <t>COMPANHIA DOCAS DO ESTADO DO RIO GRANDE DO NORTE</t>
  </si>
  <si>
    <t xml:space="preserve">Depósitos e Bloqueios Judiciais e Contratuais </t>
  </si>
  <si>
    <t>Realizável a Longo Prazo</t>
  </si>
  <si>
    <t>Total do Ativo Circulante</t>
  </si>
  <si>
    <t>Total do Ativo Não Circulante</t>
  </si>
  <si>
    <t>Total do Passivo Circulante</t>
  </si>
  <si>
    <t>Total do Passivo Não Circulante</t>
  </si>
  <si>
    <t>Prejuízos Acumulados</t>
  </si>
  <si>
    <t>Provisão para Contingências</t>
  </si>
  <si>
    <t>Créditos para Aumento de Capital</t>
  </si>
  <si>
    <t>(Em milhares de reais - R$, exceto o lucro por ação)</t>
  </si>
  <si>
    <t>(Em milhares de reais - R$)</t>
  </si>
  <si>
    <t>CNPJ: 34.040.345/0001-90</t>
  </si>
  <si>
    <t>Receita Líquida</t>
  </si>
  <si>
    <t>Despesas Administrativas e Gerais</t>
  </si>
  <si>
    <t>Despesas com Provisão de Perdas Estimadas Sobre Créditos</t>
  </si>
  <si>
    <t>Despesas Tributárias</t>
  </si>
  <si>
    <t>(Provisões)/Reversões para Passivos Contingentes</t>
  </si>
  <si>
    <t>Outras (Despesas)/Receitas operacionais</t>
  </si>
  <si>
    <t>Lucro/(Prejuízo) antes das Receitas e Despesas Financeiras</t>
  </si>
  <si>
    <t>Receitas Financeiras</t>
  </si>
  <si>
    <t>Despesas Financeiras</t>
  </si>
  <si>
    <t>Lucro/(Prejuízo) antes dos Tributos</t>
  </si>
  <si>
    <t>Lucro/(Prejuízo) Líquido por Ação (em R$)</t>
  </si>
  <si>
    <t xml:space="preserve">Descrição </t>
  </si>
  <si>
    <t>Fornecedores e Contas a Pagar</t>
  </si>
  <si>
    <t>Depósitos Judiciais</t>
  </si>
  <si>
    <t>Fluxos de Caixa das Atividades Operacionais</t>
  </si>
  <si>
    <t>Depreciação e Amortização</t>
  </si>
  <si>
    <t>Provisões (Reversão) para Contingências Judiciais</t>
  </si>
  <si>
    <t>Provisões (Reversão) para Perdas com Créditos Esperadas</t>
  </si>
  <si>
    <t>Despesas de Atualização Monetária</t>
  </si>
  <si>
    <t>Contingências</t>
  </si>
  <si>
    <t>Caixa Gerado pelas Operações</t>
  </si>
  <si>
    <t>Imposto de Renda e Contribuição Social Pagos</t>
  </si>
  <si>
    <t>Caixa Líquido Gerado pelas Atividades Operacionais</t>
  </si>
  <si>
    <t>Fluxos de Caixa das Atividades de Investimento</t>
  </si>
  <si>
    <t>Aquisições de Imobilizado</t>
  </si>
  <si>
    <t>Caixa Líquido Aplicado nas Atividades de Investimento</t>
  </si>
  <si>
    <t>Fluxos de Caixa das Atividades de Financiamento</t>
  </si>
  <si>
    <t>Crédito para Aumento de Capital</t>
  </si>
  <si>
    <t>Caixa Líquido das Atividades de Financiamento</t>
  </si>
  <si>
    <t>Aumento (Redução) Líquido de Caixa e Equivalentes de Caixa</t>
  </si>
  <si>
    <t>Insumos Adquiridos de Terceiros</t>
  </si>
  <si>
    <t>Valor Adicionado Bruto</t>
  </si>
  <si>
    <t>Valor Adicionado Líquido</t>
  </si>
  <si>
    <t>Valor Adicionado Recebido em Transferência</t>
  </si>
  <si>
    <t>Valor Adicionado a Distribuir</t>
  </si>
  <si>
    <t>Valor Adicionado Distribuido</t>
  </si>
  <si>
    <t xml:space="preserve">Remuneração Direta e Encargos Sociais </t>
  </si>
  <si>
    <t>Impostos, Taxas e Contribuições</t>
  </si>
  <si>
    <t>Remuneração de Capitais de Terceiros</t>
  </si>
  <si>
    <t>Remuneração de Capitais Próprios</t>
  </si>
  <si>
    <t>Vendas de Mercadoria, Produtos e Serviços</t>
  </si>
  <si>
    <t>Provisão para Créditos de Liquidação Duvidosa</t>
  </si>
  <si>
    <t>Custo dos Produtos, das Mercadorias e dos Serviços Vendidos</t>
  </si>
  <si>
    <t>Materiais, Energia, Serviços de Terceiros e Outros</t>
  </si>
  <si>
    <t>Perda / Recuperação de Valores Ativos</t>
  </si>
  <si>
    <t>Lucro/Prejuízo Líquido do Período</t>
  </si>
  <si>
    <t>19.a</t>
  </si>
  <si>
    <t>19.b</t>
  </si>
  <si>
    <t>Capital Social (Nota 18)</t>
  </si>
  <si>
    <t>Adiantamentos para Aumento de Capital             (Nota 19.b)</t>
  </si>
  <si>
    <t>Ajustes de Avaliação Patrimonial (Nota 21)</t>
  </si>
  <si>
    <t>14</t>
  </si>
  <si>
    <t>23/24</t>
  </si>
  <si>
    <t>Total do Passivo e Patrimônio Líquido</t>
  </si>
  <si>
    <t>Passivo e Patrimônio Líquido</t>
  </si>
  <si>
    <t>BALANÇOS PATRIMONIAIS EM 31 DE MARÇO</t>
  </si>
  <si>
    <t>DEMONSTRAÇÕES DE RESULTADO EM 31 DE MARÇO</t>
  </si>
  <si>
    <t>DEMONSTRAÇÕES DE RESULTADO ABRANGENTE EM 31 DE MARÇO</t>
  </si>
  <si>
    <t>DEMONSTRAÇÕES DAS MUTAÇÕES DO PATRIMÔNIO LÍQUIDO EM 31 DE MARÇO</t>
  </si>
  <si>
    <t>Em 31 de março de 2025</t>
  </si>
  <si>
    <t>Em 31 de março de 2026</t>
  </si>
  <si>
    <t>DEMONSTRAÇÕES DOS FLUXOS DE CAIXA EM 31 DE MARÇO</t>
  </si>
  <si>
    <t>Lucro/(Prejuízo) Líquido do Período</t>
  </si>
  <si>
    <t>Resultado do Período</t>
  </si>
  <si>
    <t>Resultado Abrangente Consolidado do Período</t>
  </si>
  <si>
    <t>Mutações do Período</t>
  </si>
  <si>
    <t>Lucro/Prejuízo do Período</t>
  </si>
  <si>
    <t>Caixa e Equivalentes de Caixa no Início do Período</t>
  </si>
  <si>
    <t>Caixa e Equivalentes de Caixa no Final do Período</t>
  </si>
  <si>
    <t>DEMONSTRAÇÕES DO VALOR ADICIONADO EM 31 DE MARÇO</t>
  </si>
  <si>
    <t>Lucros Retidos / Prejuízo do Período</t>
  </si>
  <si>
    <t>Lucros/ (Prejuízos)  Acumulados (Nota 20.b)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</si>
</sst>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#,##0,"/>
    <numFmt numFmtId="166" formatCode="#,##0;\(#,##0,\)"/>
    <numFmt numFmtId="167" formatCode="#,##0.00000,"/>
    <numFmt numFmtId="168" formatCode="_-* #,##0_-;\-* #,##0_-;_-* &quot;-&quot;??_-;_-@_-"/>
    <numFmt numFmtId="169" formatCode="_-* #,##0.0000_-;\-* #,##0.0000_-;_-* &quot;-&quot;??_-;_-@_-"/>
    <numFmt numFmtId="170" formatCode="#,##0,;\(#,##0,\)"/>
    <numFmt numFmtId="171" formatCode="#,##0.00_ ;\-#,##0.00\ "/>
    <numFmt numFmtId="172" formatCode="_-* #,##0,;\(#,##0,\);_-* &quot;-&quot;??_-;_-@_-"/>
    <numFmt numFmtId="173" formatCode="00000"/>
    <numFmt numFmtId="174" formatCode="_-* #,##0.0000_-;\(#,##0.0000\);_-* &quot;-&quot;??_-;_-@_-"/>
    <numFmt numFmtId="175" formatCode="* #,##0_);* \(#,##0\);&quot;-&quot;??_);@"/>
    <numFmt numFmtId="176" formatCode="_-[$€-2]* #,##0.00_-;\-[$€-2]* #,##0.00_-;_-[$€-2]* &quot;-&quot;??_-"/>
    <numFmt numFmtId="177" formatCode="#,##0.00_ ;\(#,##0\)\ "/>
    <numFmt numFmtId="178" formatCode="#,##0_ ;\(#,##0\)\ "/>
  </numFmts>
  <fonts count="49" x14ac:knownFonts="1">
    <font>
      <sz val="9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rebuchet MS"/>
      <family val="2"/>
    </font>
    <font>
      <b/>
      <sz val="9"/>
      <color theme="1"/>
      <name val="Trebuchet MS"/>
      <family val="2"/>
    </font>
    <font>
      <sz val="10"/>
      <color theme="1"/>
      <name val="Trebuchet MS"/>
      <family val="2"/>
    </font>
    <font>
      <b/>
      <sz val="9"/>
      <name val="Trebuchet MS"/>
      <family val="2"/>
    </font>
    <font>
      <sz val="9"/>
      <name val="Trebuchet MS"/>
      <family val="2"/>
    </font>
    <font>
      <sz val="11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2"/>
      <name val="Arial"/>
      <family val="2"/>
    </font>
    <font>
      <b/>
      <sz val="12"/>
      <name val="Trebuchet MS"/>
      <family val="2"/>
    </font>
    <font>
      <sz val="10"/>
      <color theme="0"/>
      <name val="Trebuchet MS"/>
      <family val="2"/>
    </font>
    <font>
      <b/>
      <sz val="11"/>
      <name val="Trebuchet MS"/>
      <family val="2"/>
    </font>
    <font>
      <sz val="10"/>
      <color rgb="FF000000"/>
      <name val="Trebuchet MS"/>
      <family val="2"/>
    </font>
    <font>
      <sz val="11"/>
      <color theme="1"/>
      <name val="Calibri"/>
      <family val="2"/>
    </font>
    <font>
      <b/>
      <sz val="10"/>
      <color rgb="FF000000"/>
      <name val="Trebuchet MS"/>
      <family val="2"/>
    </font>
    <font>
      <b/>
      <sz val="10"/>
      <name val="Arial"/>
      <family val="2"/>
    </font>
    <font>
      <b/>
      <sz val="10.5"/>
      <name val="Trebuchet MS"/>
      <family val="2"/>
    </font>
    <font>
      <sz val="9"/>
      <color rgb="FF000000"/>
      <name val="Trebuchet MS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Trebuchet MS"/>
      <family val="2"/>
    </font>
    <font>
      <sz val="9"/>
      <color rgb="FFFF0000"/>
      <name val="Trebuchet MS"/>
      <family val="2"/>
    </font>
    <font>
      <sz val="8"/>
      <name val="Trebuchet MS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indexed="17"/>
      <name val="Arial"/>
      <family val="2"/>
    </font>
    <font>
      <sz val="10"/>
      <color indexed="9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00">
    <xf numFmtId="0" fontId="0" fillId="0" borderId="0"/>
    <xf numFmtId="0" fontId="7" fillId="0" borderId="0"/>
    <xf numFmtId="43" fontId="7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8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2" fillId="4" borderId="0" applyNumberFormat="0" applyBorder="0" applyAlignment="0" applyProtection="0"/>
    <xf numFmtId="0" fontId="34" fillId="16" borderId="4" applyNumberFormat="0" applyAlignment="0" applyProtection="0"/>
    <xf numFmtId="0" fontId="35" fillId="17" borderId="5" applyNumberFormat="0" applyAlignment="0" applyProtection="0"/>
    <xf numFmtId="0" fontId="36" fillId="0" borderId="6" applyNumberFormat="0" applyFill="0" applyAlignment="0" applyProtection="0"/>
    <xf numFmtId="175" fontId="31" fillId="0" borderId="0" applyFill="0" applyBorder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7" fillId="7" borderId="4" applyNumberFormat="0" applyAlignment="0" applyProtection="0"/>
    <xf numFmtId="176" fontId="28" fillId="0" borderId="0" applyFont="0" applyFill="0" applyBorder="0" applyAlignment="0" applyProtection="0"/>
    <xf numFmtId="0" fontId="38" fillId="3" borderId="0" applyNumberFormat="0" applyBorder="0" applyAlignment="0" applyProtection="0"/>
    <xf numFmtId="0" fontId="39" fillId="22" borderId="0" applyNumberFormat="0" applyBorder="0" applyAlignment="0" applyProtection="0"/>
    <xf numFmtId="0" fontId="28" fillId="0" borderId="0"/>
    <xf numFmtId="0" fontId="28" fillId="23" borderId="7" applyNumberFormat="0" applyFont="0" applyAlignment="0" applyProtection="0"/>
    <xf numFmtId="0" fontId="40" fillId="16" borderId="8" applyNumberFormat="0" applyAlignment="0" applyProtection="0"/>
    <xf numFmtId="43" fontId="28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5" fillId="0" borderId="10" applyNumberFormat="0" applyFill="0" applyAlignment="0" applyProtection="0"/>
    <xf numFmtId="0" fontId="46" fillId="0" borderId="11" applyNumberFormat="0" applyFill="0" applyAlignment="0" applyProtection="0"/>
    <xf numFmtId="0" fontId="46" fillId="0" borderId="0" applyNumberFormat="0" applyFill="0" applyBorder="0" applyAlignment="0" applyProtection="0"/>
    <xf numFmtId="0" fontId="29" fillId="0" borderId="12" applyNumberFormat="0" applyFill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0" fontId="34" fillId="16" borderId="4" applyNumberFormat="0" applyAlignment="0" applyProtection="0"/>
    <xf numFmtId="0" fontId="37" fillId="7" borderId="4" applyNumberFormat="0" applyAlignment="0" applyProtection="0"/>
    <xf numFmtId="0" fontId="28" fillId="23" borderId="7" applyNumberFormat="0" applyFont="0" applyAlignment="0" applyProtection="0"/>
    <xf numFmtId="0" fontId="40" fillId="16" borderId="8" applyNumberFormat="0" applyAlignment="0" applyProtection="0"/>
    <xf numFmtId="0" fontId="29" fillId="0" borderId="12" applyNumberFormat="0" applyFill="0" applyAlignment="0" applyProtection="0"/>
    <xf numFmtId="0" fontId="34" fillId="16" borderId="4" applyNumberFormat="0" applyAlignment="0" applyProtection="0"/>
    <xf numFmtId="0" fontId="37" fillId="7" borderId="4" applyNumberFormat="0" applyAlignment="0" applyProtection="0"/>
    <xf numFmtId="0" fontId="28" fillId="23" borderId="7" applyNumberFormat="0" applyFont="0" applyAlignment="0" applyProtection="0"/>
    <xf numFmtId="0" fontId="40" fillId="16" borderId="8" applyNumberFormat="0" applyAlignment="0" applyProtection="0"/>
    <xf numFmtId="0" fontId="29" fillId="0" borderId="12" applyNumberFormat="0" applyFill="0" applyAlignment="0" applyProtection="0"/>
    <xf numFmtId="0" fontId="28" fillId="0" borderId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4" fillId="16" borderId="4" applyNumberFormat="0" applyAlignment="0" applyProtection="0"/>
    <xf numFmtId="0" fontId="37" fillId="7" borderId="4" applyNumberFormat="0" applyAlignment="0" applyProtection="0"/>
    <xf numFmtId="0" fontId="28" fillId="23" borderId="7" applyNumberFormat="0" applyFont="0" applyAlignment="0" applyProtection="0"/>
    <xf numFmtId="0" fontId="40" fillId="16" borderId="8" applyNumberFormat="0" applyAlignment="0" applyProtection="0"/>
    <xf numFmtId="0" fontId="29" fillId="0" borderId="12" applyNumberFormat="0" applyFill="0" applyAlignment="0" applyProtection="0"/>
    <xf numFmtId="0" fontId="28" fillId="0" borderId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8" fillId="0" borderId="0"/>
    <xf numFmtId="43" fontId="48" fillId="0" borderId="0" applyFont="0" applyFill="0" applyBorder="0" applyAlignment="0" applyProtection="0"/>
  </cellStyleXfs>
  <cellXfs count="313">
    <xf numFmtId="0" fontId="0" fillId="0" borderId="0" xfId="0"/>
    <xf numFmtId="0" fontId="11" fillId="0" borderId="0" xfId="9" applyNumberFormat="1" applyFont="1" applyFill="1" applyAlignment="1">
      <alignment horizontal="center" vertical="center"/>
    </xf>
    <xf numFmtId="0" fontId="7" fillId="0" borderId="0" xfId="5" applyNumberFormat="1" applyFont="1" applyFill="1" applyAlignment="1">
      <alignment horizontal="center" vertical="center"/>
    </xf>
    <xf numFmtId="165" fontId="7" fillId="0" borderId="0" xfId="2" applyNumberFormat="1" applyFill="1" applyAlignment="1">
      <alignment horizontal="right" vertical="center"/>
    </xf>
    <xf numFmtId="0" fontId="12" fillId="0" borderId="0" xfId="5" applyNumberFormat="1" applyFont="1" applyFill="1" applyAlignment="1">
      <alignment horizontal="center" vertical="center"/>
    </xf>
    <xf numFmtId="165" fontId="11" fillId="0" borderId="0" xfId="2" applyNumberFormat="1" applyFont="1" applyFill="1" applyAlignment="1">
      <alignment horizontal="right" vertical="center"/>
    </xf>
    <xf numFmtId="165" fontId="11" fillId="0" borderId="0" xfId="4" applyNumberFormat="1" applyFont="1" applyFill="1" applyAlignment="1">
      <alignment horizontal="center" vertical="center"/>
    </xf>
    <xf numFmtId="165" fontId="0" fillId="0" borderId="0" xfId="2" applyNumberFormat="1" applyFont="1" applyFill="1"/>
    <xf numFmtId="41" fontId="7" fillId="0" borderId="0" xfId="4" applyNumberFormat="1" applyFont="1" applyFill="1" applyAlignment="1">
      <alignment horizontal="right" vertical="center"/>
    </xf>
    <xf numFmtId="170" fontId="7" fillId="0" borderId="0" xfId="6" applyNumberFormat="1" applyFill="1"/>
    <xf numFmtId="170" fontId="12" fillId="0" borderId="0" xfId="6" applyNumberFormat="1" applyFont="1" applyFill="1" applyBorder="1" applyAlignment="1">
      <alignment horizontal="right" vertical="center"/>
    </xf>
    <xf numFmtId="170" fontId="13" fillId="0" borderId="0" xfId="2" applyNumberFormat="1" applyFont="1" applyFill="1" applyBorder="1"/>
    <xf numFmtId="170" fontId="12" fillId="0" borderId="0" xfId="6" applyNumberFormat="1" applyFont="1" applyFill="1" applyBorder="1"/>
    <xf numFmtId="43" fontId="7" fillId="0" borderId="0" xfId="14" applyFont="1" applyFill="1" applyAlignment="1">
      <alignment horizontal="right" vertical="center"/>
    </xf>
    <xf numFmtId="43" fontId="7" fillId="0" borderId="0" xfId="14" applyFont="1" applyFill="1"/>
    <xf numFmtId="165" fontId="7" fillId="0" borderId="0" xfId="2" applyNumberFormat="1" applyFont="1" applyFill="1" applyAlignment="1">
      <alignment horizontal="right" vertical="center"/>
    </xf>
    <xf numFmtId="0" fontId="7" fillId="0" borderId="0" xfId="5" applyNumberFormat="1" applyFont="1" applyFill="1" applyAlignment="1">
      <alignment horizontal="right" vertical="center"/>
    </xf>
    <xf numFmtId="43" fontId="7" fillId="0" borderId="0" xfId="6" applyFill="1"/>
    <xf numFmtId="170" fontId="9" fillId="0" borderId="0" xfId="4" applyNumberFormat="1" applyFont="1" applyFill="1" applyAlignment="1">
      <alignment horizontal="right" vertical="center"/>
    </xf>
    <xf numFmtId="170" fontId="9" fillId="0" borderId="2" xfId="4" applyNumberFormat="1" applyFont="1" applyFill="1" applyBorder="1" applyAlignment="1">
      <alignment horizontal="right" vertical="center"/>
    </xf>
    <xf numFmtId="43" fontId="9" fillId="0" borderId="0" xfId="6" applyFont="1" applyFill="1"/>
    <xf numFmtId="0" fontId="7" fillId="0" borderId="0" xfId="4" applyNumberFormat="1" applyFont="1" applyFill="1" applyBorder="1" applyAlignment="1">
      <alignment horizontal="right" vertical="center" wrapText="1"/>
    </xf>
    <xf numFmtId="0" fontId="13" fillId="0" borderId="0" xfId="4" applyNumberFormat="1" applyFont="1" applyFill="1" applyAlignment="1">
      <alignment horizontal="center" vertical="center" wrapText="1"/>
    </xf>
    <xf numFmtId="170" fontId="11" fillId="0" borderId="0" xfId="6" applyNumberFormat="1" applyFont="1" applyFill="1"/>
    <xf numFmtId="170" fontId="11" fillId="0" borderId="0" xfId="6" applyNumberFormat="1" applyFont="1" applyFill="1" applyBorder="1"/>
    <xf numFmtId="43" fontId="7" fillId="0" borderId="0" xfId="14" applyFont="1" applyFill="1" applyAlignment="1">
      <alignment horizontal="right"/>
    </xf>
    <xf numFmtId="170" fontId="7" fillId="0" borderId="2" xfId="6" applyNumberFormat="1" applyFill="1" applyBorder="1"/>
    <xf numFmtId="170" fontId="7" fillId="0" borderId="0" xfId="6" applyNumberFormat="1" applyFill="1" applyBorder="1"/>
    <xf numFmtId="168" fontId="7" fillId="0" borderId="0" xfId="6" applyNumberFormat="1" applyFill="1"/>
    <xf numFmtId="168" fontId="7" fillId="0" borderId="0" xfId="6" applyNumberFormat="1" applyFill="1" applyBorder="1"/>
    <xf numFmtId="168" fontId="13" fillId="0" borderId="0" xfId="6" applyNumberFormat="1" applyFont="1" applyFill="1" applyAlignment="1">
      <alignment horizontal="center"/>
    </xf>
    <xf numFmtId="168" fontId="11" fillId="0" borderId="0" xfId="6" applyNumberFormat="1" applyFont="1" applyFill="1" applyAlignment="1">
      <alignment horizontal="center" vertical="center"/>
    </xf>
    <xf numFmtId="168" fontId="13" fillId="0" borderId="0" xfId="6" applyNumberFormat="1" applyFont="1" applyFill="1" applyAlignment="1">
      <alignment horizontal="center" vertical="center"/>
    </xf>
    <xf numFmtId="0" fontId="11" fillId="0" borderId="0" xfId="5" applyNumberFormat="1" applyFont="1" applyFill="1" applyBorder="1" applyAlignment="1">
      <alignment horizontal="center" vertical="center"/>
    </xf>
    <xf numFmtId="0" fontId="16" fillId="0" borderId="0" xfId="5" applyNumberFormat="1" applyFont="1" applyFill="1" applyAlignment="1">
      <alignment horizontal="center" vertical="center"/>
    </xf>
    <xf numFmtId="43" fontId="7" fillId="0" borderId="0" xfId="2" applyFill="1" applyAlignment="1">
      <alignment horizontal="left" vertical="center"/>
    </xf>
    <xf numFmtId="0" fontId="11" fillId="0" borderId="0" xfId="5" applyNumberFormat="1" applyFont="1" applyFill="1" applyAlignment="1">
      <alignment horizontal="center" vertical="center"/>
    </xf>
    <xf numFmtId="170" fontId="13" fillId="0" borderId="0" xfId="6" applyNumberFormat="1" applyFont="1" applyFill="1" applyBorder="1"/>
    <xf numFmtId="43" fontId="7" fillId="0" borderId="2" xfId="12" applyFont="1" applyFill="1" applyBorder="1" applyAlignment="1">
      <alignment horizontal="left" vertical="center"/>
    </xf>
    <xf numFmtId="43" fontId="7" fillId="0" borderId="2" xfId="12" applyFont="1" applyFill="1" applyBorder="1" applyAlignment="1">
      <alignment vertical="center"/>
    </xf>
    <xf numFmtId="43" fontId="7" fillId="0" borderId="0" xfId="12" applyFont="1" applyFill="1" applyAlignment="1">
      <alignment vertical="center"/>
    </xf>
    <xf numFmtId="43" fontId="7" fillId="0" borderId="2" xfId="12" applyFont="1" applyFill="1" applyBorder="1" applyAlignment="1">
      <alignment horizontal="center" vertical="center"/>
    </xf>
    <xf numFmtId="170" fontId="7" fillId="0" borderId="0" xfId="12" applyNumberFormat="1" applyFont="1" applyFill="1" applyAlignment="1">
      <alignment horizontal="right" vertical="center"/>
    </xf>
    <xf numFmtId="170" fontId="7" fillId="0" borderId="0" xfId="13" applyNumberFormat="1" applyFont="1" applyFill="1" applyAlignment="1">
      <alignment horizontal="right" vertical="center"/>
    </xf>
    <xf numFmtId="43" fontId="7" fillId="0" borderId="0" xfId="12" applyFont="1" applyFill="1" applyAlignment="1">
      <alignment horizontal="center" vertical="center"/>
    </xf>
    <xf numFmtId="43" fontId="11" fillId="0" borderId="0" xfId="12" applyFont="1" applyFill="1"/>
    <xf numFmtId="0" fontId="7" fillId="0" borderId="0" xfId="9" applyNumberFormat="1" applyFont="1" applyFill="1" applyAlignment="1">
      <alignment horizontal="center" vertical="center"/>
    </xf>
    <xf numFmtId="0" fontId="13" fillId="0" borderId="0" xfId="4" applyNumberFormat="1" applyFont="1" applyFill="1" applyBorder="1" applyAlignment="1">
      <alignment horizontal="center" vertical="center" wrapText="1"/>
    </xf>
    <xf numFmtId="0" fontId="13" fillId="0" borderId="0" xfId="4" applyNumberFormat="1" applyFont="1" applyFill="1" applyBorder="1" applyAlignment="1">
      <alignment horizontal="right" vertical="center" wrapText="1"/>
    </xf>
    <xf numFmtId="0" fontId="27" fillId="0" borderId="0" xfId="4" applyNumberFormat="1" applyFont="1" applyFill="1" applyBorder="1" applyAlignment="1">
      <alignment horizontal="right" vertical="center" wrapText="1"/>
    </xf>
    <xf numFmtId="174" fontId="13" fillId="0" borderId="0" xfId="14" applyNumberFormat="1" applyFont="1" applyFill="1" applyBorder="1" applyAlignment="1">
      <alignment horizontal="center"/>
    </xf>
    <xf numFmtId="168" fontId="7" fillId="0" borderId="0" xfId="6" applyNumberFormat="1" applyFill="1" applyAlignment="1">
      <alignment horizontal="center" vertical="center"/>
    </xf>
    <xf numFmtId="170" fontId="9" fillId="0" borderId="0" xfId="4" applyNumberFormat="1" applyFont="1" applyFill="1" applyBorder="1" applyAlignment="1">
      <alignment horizontal="right" vertical="center"/>
    </xf>
    <xf numFmtId="43" fontId="12" fillId="0" borderId="0" xfId="14" applyFont="1" applyFill="1" applyBorder="1"/>
    <xf numFmtId="169" fontId="13" fillId="0" borderId="0" xfId="6" applyNumberFormat="1" applyFont="1" applyFill="1" applyBorder="1" applyAlignment="1">
      <alignment horizontal="center"/>
    </xf>
    <xf numFmtId="170" fontId="12" fillId="0" borderId="0" xfId="4" applyNumberFormat="1" applyFont="1" applyFill="1" applyBorder="1" applyAlignment="1">
      <alignment vertical="center"/>
    </xf>
    <xf numFmtId="168" fontId="7" fillId="0" borderId="0" xfId="14" applyNumberFormat="1" applyFont="1" applyFill="1" applyAlignment="1">
      <alignment horizontal="right" vertical="center"/>
    </xf>
    <xf numFmtId="168" fontId="11" fillId="0" borderId="1" xfId="14" applyNumberFormat="1" applyFont="1" applyFill="1" applyBorder="1" applyAlignment="1">
      <alignment horizontal="right" vertical="center"/>
    </xf>
    <xf numFmtId="41" fontId="0" fillId="0" borderId="0" xfId="41" applyNumberFormat="1" applyFont="1" applyFill="1" applyBorder="1" applyAlignment="1">
      <alignment horizontal="right" vertical="center"/>
    </xf>
    <xf numFmtId="168" fontId="7" fillId="0" borderId="0" xfId="14" applyNumberFormat="1" applyFont="1" applyFill="1"/>
    <xf numFmtId="168" fontId="7" fillId="0" borderId="0" xfId="14" applyNumberFormat="1" applyFont="1" applyFill="1" applyBorder="1" applyAlignment="1">
      <alignment horizontal="right" vertical="center"/>
    </xf>
    <xf numFmtId="168" fontId="0" fillId="0" borderId="0" xfId="14" applyNumberFormat="1" applyFont="1" applyFill="1"/>
    <xf numFmtId="175" fontId="7" fillId="0" borderId="0" xfId="14" applyNumberFormat="1" applyFont="1" applyFill="1" applyBorder="1" applyAlignment="1">
      <alignment horizontal="right" vertical="center"/>
    </xf>
    <xf numFmtId="175" fontId="7" fillId="0" borderId="0" xfId="14" applyNumberFormat="1" applyFont="1" applyFill="1"/>
    <xf numFmtId="175" fontId="7" fillId="0" borderId="0" xfId="14" applyNumberFormat="1" applyFont="1" applyFill="1" applyAlignment="1">
      <alignment horizontal="right" vertical="center"/>
    </xf>
    <xf numFmtId="175" fontId="11" fillId="0" borderId="1" xfId="14" applyNumberFormat="1" applyFont="1" applyFill="1" applyBorder="1" applyAlignment="1">
      <alignment horizontal="right" vertical="center"/>
    </xf>
    <xf numFmtId="175" fontId="12" fillId="0" borderId="0" xfId="14" applyNumberFormat="1" applyFont="1" applyFill="1"/>
    <xf numFmtId="175" fontId="13" fillId="0" borderId="2" xfId="14" applyNumberFormat="1" applyFont="1" applyFill="1" applyBorder="1"/>
    <xf numFmtId="175" fontId="13" fillId="0" borderId="0" xfId="6" applyNumberFormat="1" applyFont="1" applyFill="1"/>
    <xf numFmtId="175" fontId="12" fillId="0" borderId="0" xfId="14" applyNumberFormat="1" applyFont="1" applyFill="1" applyAlignment="1">
      <alignment horizontal="right" vertical="center"/>
    </xf>
    <xf numFmtId="175" fontId="12" fillId="0" borderId="0" xfId="6" applyNumberFormat="1" applyFont="1" applyFill="1"/>
    <xf numFmtId="175" fontId="13" fillId="0" borderId="13" xfId="14" applyNumberFormat="1" applyFont="1" applyFill="1" applyBorder="1"/>
    <xf numFmtId="175" fontId="11" fillId="0" borderId="0" xfId="6" applyNumberFormat="1" applyFont="1" applyFill="1"/>
    <xf numFmtId="175" fontId="11" fillId="0" borderId="0" xfId="6" applyNumberFormat="1" applyFont="1" applyFill="1" applyBorder="1"/>
    <xf numFmtId="175" fontId="6" fillId="0" borderId="2" xfId="14" applyNumberFormat="1" applyFont="1" applyFill="1" applyBorder="1" applyAlignment="1">
      <alignment horizontal="right" vertical="center"/>
    </xf>
    <xf numFmtId="175" fontId="5" fillId="0" borderId="0" xfId="14" applyNumberFormat="1" applyFont="1" applyFill="1" applyAlignment="1">
      <alignment horizontal="right" vertical="center"/>
    </xf>
    <xf numFmtId="175" fontId="5" fillId="0" borderId="0" xfId="14" applyNumberFormat="1" applyFont="1" applyFill="1" applyAlignment="1">
      <alignment horizontal="center" vertical="center"/>
    </xf>
    <xf numFmtId="175" fontId="6" fillId="0" borderId="1" xfId="14" applyNumberFormat="1" applyFont="1" applyFill="1" applyBorder="1" applyAlignment="1">
      <alignment horizontal="right" vertical="center"/>
    </xf>
    <xf numFmtId="175" fontId="9" fillId="0" borderId="1" xfId="14" applyNumberFormat="1" applyFont="1" applyFill="1" applyBorder="1" applyAlignment="1">
      <alignment horizontal="right" vertical="center"/>
    </xf>
    <xf numFmtId="175" fontId="9" fillId="0" borderId="2" xfId="14" applyNumberFormat="1" applyFont="1" applyFill="1" applyBorder="1" applyAlignment="1">
      <alignment horizontal="right" vertical="center"/>
    </xf>
    <xf numFmtId="175" fontId="9" fillId="0" borderId="0" xfId="14" applyNumberFormat="1" applyFont="1" applyFill="1" applyAlignment="1">
      <alignment horizontal="right" vertical="center"/>
    </xf>
    <xf numFmtId="169" fontId="13" fillId="0" borderId="1" xfId="14" applyNumberFormat="1" applyFont="1" applyFill="1" applyBorder="1" applyAlignment="1">
      <alignment horizontal="right"/>
    </xf>
    <xf numFmtId="43" fontId="7" fillId="0" borderId="0" xfId="14" applyFont="1" applyFill="1" applyBorder="1"/>
    <xf numFmtId="43" fontId="5" fillId="0" borderId="0" xfId="14" applyFont="1" applyFill="1"/>
    <xf numFmtId="43" fontId="6" fillId="0" borderId="0" xfId="14" applyFont="1" applyFill="1" applyAlignment="1">
      <alignment horizontal="center" vertical="center"/>
    </xf>
    <xf numFmtId="43" fontId="8" fillId="0" borderId="0" xfId="14" applyFont="1" applyFill="1" applyAlignment="1">
      <alignment horizontal="center" vertical="center"/>
    </xf>
    <xf numFmtId="43" fontId="18" fillId="0" borderId="0" xfId="14" applyFont="1" applyFill="1" applyAlignment="1">
      <alignment horizontal="right" vertical="center"/>
    </xf>
    <xf numFmtId="41" fontId="7" fillId="0" borderId="0" xfId="41" applyNumberFormat="1" applyFont="1" applyFill="1" applyBorder="1" applyAlignment="1">
      <alignment horizontal="right" vertical="center"/>
    </xf>
    <xf numFmtId="0" fontId="11" fillId="0" borderId="0" xfId="9" applyNumberFormat="1" applyFont="1" applyFill="1" applyBorder="1" applyAlignment="1">
      <alignment horizontal="center" vertical="center"/>
    </xf>
    <xf numFmtId="0" fontId="7" fillId="0" borderId="0" xfId="9" applyNumberFormat="1" applyFont="1" applyFill="1" applyBorder="1" applyAlignment="1">
      <alignment horizontal="center" vertical="center"/>
    </xf>
    <xf numFmtId="14" fontId="11" fillId="0" borderId="3" xfId="5" applyNumberFormat="1" applyFont="1" applyFill="1" applyBorder="1" applyAlignment="1">
      <alignment horizontal="center" vertical="center" wrapText="1"/>
    </xf>
    <xf numFmtId="0" fontId="11" fillId="0" borderId="2" xfId="5" applyNumberFormat="1" applyFont="1" applyFill="1" applyBorder="1" applyAlignment="1">
      <alignment horizontal="center" vertical="center" wrapText="1"/>
    </xf>
    <xf numFmtId="0" fontId="11" fillId="0" borderId="0" xfId="5" applyNumberFormat="1" applyFont="1" applyFill="1" applyAlignment="1">
      <alignment horizontal="center" vertical="center"/>
    </xf>
    <xf numFmtId="0" fontId="11" fillId="0" borderId="2" xfId="5" applyNumberFormat="1" applyFont="1" applyFill="1" applyBorder="1" applyAlignment="1">
      <alignment horizontal="center" vertical="center"/>
    </xf>
    <xf numFmtId="14" fontId="13" fillId="0" borderId="3" xfId="5" applyNumberFormat="1" applyFont="1" applyFill="1" applyBorder="1" applyAlignment="1">
      <alignment horizontal="center" vertical="center" wrapText="1"/>
    </xf>
    <xf numFmtId="0" fontId="13" fillId="0" borderId="2" xfId="5" applyNumberFormat="1" applyFont="1" applyFill="1" applyBorder="1" applyAlignment="1">
      <alignment horizontal="center" vertical="center" wrapText="1"/>
    </xf>
    <xf numFmtId="0" fontId="11" fillId="0" borderId="0" xfId="5" applyNumberFormat="1" applyFont="1" applyFill="1" applyAlignment="1">
      <alignment horizontal="left" vertical="center"/>
    </xf>
    <xf numFmtId="0" fontId="11" fillId="0" borderId="2" xfId="5" applyNumberFormat="1" applyFont="1" applyFill="1" applyBorder="1" applyAlignment="1">
      <alignment horizontal="left" vertical="center"/>
    </xf>
    <xf numFmtId="14" fontId="13" fillId="0" borderId="0" xfId="4" applyNumberFormat="1" applyFont="1" applyFill="1" applyBorder="1" applyAlignment="1">
      <alignment horizontal="center" vertical="center" wrapText="1"/>
    </xf>
    <xf numFmtId="14" fontId="13" fillId="0" borderId="2" xfId="4" applyNumberFormat="1" applyFont="1" applyFill="1" applyBorder="1" applyAlignment="1">
      <alignment horizontal="center" vertical="center" wrapText="1"/>
    </xf>
    <xf numFmtId="14" fontId="11" fillId="0" borderId="3" xfId="4" applyNumberFormat="1" applyFont="1" applyFill="1" applyBorder="1" applyAlignment="1">
      <alignment horizontal="center" vertical="center" wrapText="1"/>
    </xf>
    <xf numFmtId="0" fontId="11" fillId="0" borderId="2" xfId="4" applyNumberFormat="1" applyFont="1" applyFill="1" applyBorder="1" applyAlignment="1">
      <alignment horizontal="center" vertical="center" wrapText="1"/>
    </xf>
    <xf numFmtId="0" fontId="11" fillId="0" borderId="3" xfId="5" applyNumberFormat="1" applyFont="1" applyFill="1" applyBorder="1" applyAlignment="1">
      <alignment horizontal="center" vertical="center"/>
    </xf>
    <xf numFmtId="14" fontId="6" fillId="0" borderId="0" xfId="8" applyNumberFormat="1" applyFont="1" applyFill="1" applyBorder="1" applyAlignment="1">
      <alignment horizontal="center" vertical="center" wrapText="1"/>
    </xf>
    <xf numFmtId="0" fontId="6" fillId="0" borderId="2" xfId="8" applyNumberFormat="1" applyFont="1" applyFill="1" applyBorder="1" applyAlignment="1">
      <alignment horizontal="center" vertical="center" wrapText="1"/>
    </xf>
    <xf numFmtId="0" fontId="11" fillId="0" borderId="0" xfId="9" applyNumberFormat="1" applyFont="1" applyFill="1" applyAlignment="1">
      <alignment horizontal="center" vertical="center"/>
    </xf>
    <xf numFmtId="0" fontId="11" fillId="0" borderId="2" xfId="9" applyNumberFormat="1" applyFont="1" applyFill="1" applyBorder="1" applyAlignment="1">
      <alignment horizontal="center" vertical="center"/>
    </xf>
    <xf numFmtId="0" fontId="11" fillId="0" borderId="0" xfId="11" applyFont="1" applyFill="1" applyAlignment="1">
      <alignment vertical="center"/>
    </xf>
    <xf numFmtId="0" fontId="7" fillId="0" borderId="0" xfId="11" applyFont="1" applyFill="1"/>
    <xf numFmtId="0" fontId="7" fillId="0" borderId="0" xfId="11" applyFont="1" applyFill="1" applyAlignment="1">
      <alignment horizontal="center" vertical="center"/>
    </xf>
    <xf numFmtId="0" fontId="21" fillId="0" borderId="2" xfId="7" applyFont="1" applyFill="1" applyBorder="1" applyAlignment="1">
      <alignment horizontal="centerContinuous" vertical="center"/>
    </xf>
    <xf numFmtId="0" fontId="21" fillId="0" borderId="0" xfId="7" applyFont="1" applyFill="1" applyAlignment="1">
      <alignment horizontal="centerContinuous" vertical="center"/>
    </xf>
    <xf numFmtId="0" fontId="11" fillId="0" borderId="2" xfId="11" applyFont="1" applyFill="1" applyBorder="1" applyAlignment="1">
      <alignment horizontal="center" vertical="center"/>
    </xf>
    <xf numFmtId="0" fontId="7" fillId="0" borderId="0" xfId="11" applyFont="1" applyFill="1" applyAlignment="1">
      <alignment vertical="center"/>
    </xf>
    <xf numFmtId="0" fontId="11" fillId="0" borderId="13" xfId="11" applyFont="1" applyFill="1" applyBorder="1" applyAlignment="1">
      <alignment horizontal="center" vertical="center"/>
    </xf>
    <xf numFmtId="14" fontId="11" fillId="0" borderId="2" xfId="11" applyNumberFormat="1" applyFont="1" applyFill="1" applyBorder="1" applyAlignment="1">
      <alignment horizontal="center" vertical="center"/>
    </xf>
    <xf numFmtId="0" fontId="11" fillId="0" borderId="0" xfId="11" applyFont="1" applyFill="1" applyAlignment="1">
      <alignment horizontal="right" vertical="center"/>
    </xf>
    <xf numFmtId="0" fontId="11" fillId="0" borderId="2" xfId="11" applyFont="1" applyFill="1" applyBorder="1" applyAlignment="1">
      <alignment horizontal="left" vertical="center"/>
    </xf>
    <xf numFmtId="0" fontId="11" fillId="0" borderId="0" xfId="11" applyFont="1" applyFill="1" applyAlignment="1">
      <alignment horizontal="center" vertical="center"/>
    </xf>
    <xf numFmtId="0" fontId="7" fillId="0" borderId="0" xfId="3" applyFont="1" applyFill="1" applyAlignment="1">
      <alignment horizontal="right" vertical="center" indent="1"/>
    </xf>
    <xf numFmtId="0" fontId="26" fillId="0" borderId="0" xfId="7" applyFont="1" applyFill="1" applyAlignment="1">
      <alignment horizontal="center" vertical="center" wrapText="1"/>
    </xf>
    <xf numFmtId="0" fontId="11" fillId="0" borderId="1" xfId="11" applyFont="1" applyFill="1" applyBorder="1" applyAlignment="1">
      <alignment horizontal="left" vertical="center"/>
    </xf>
    <xf numFmtId="0" fontId="11" fillId="0" borderId="1" xfId="11" applyFont="1" applyFill="1" applyBorder="1" applyAlignment="1">
      <alignment vertical="center"/>
    </xf>
    <xf numFmtId="168" fontId="11" fillId="0" borderId="0" xfId="14" applyNumberFormat="1" applyFont="1" applyFill="1" applyBorder="1" applyAlignment="1">
      <alignment horizontal="right" vertical="center"/>
    </xf>
    <xf numFmtId="170" fontId="11" fillId="0" borderId="0" xfId="11" applyNumberFormat="1" applyFont="1" applyFill="1" applyAlignment="1">
      <alignment horizontal="right" vertical="center"/>
    </xf>
    <xf numFmtId="0" fontId="0" fillId="0" borderId="0" xfId="11" applyFont="1" applyFill="1"/>
    <xf numFmtId="0" fontId="7" fillId="0" borderId="0" xfId="11" applyFont="1" applyFill="1" applyAlignment="1">
      <alignment horizontal="left" vertical="center"/>
    </xf>
    <xf numFmtId="0" fontId="7" fillId="0" borderId="0" xfId="11" applyFont="1" applyFill="1" applyAlignment="1">
      <alignment horizontal="left" vertical="center" indent="1"/>
    </xf>
    <xf numFmtId="0" fontId="0" fillId="0" borderId="0" xfId="11" applyFont="1" applyFill="1" applyAlignment="1">
      <alignment horizontal="left" vertical="center" indent="1"/>
    </xf>
    <xf numFmtId="0" fontId="7" fillId="0" borderId="2" xfId="11" applyFont="1" applyFill="1" applyBorder="1" applyAlignment="1">
      <alignment horizontal="left" vertical="center"/>
    </xf>
    <xf numFmtId="0" fontId="7" fillId="0" borderId="2" xfId="11" applyFont="1" applyFill="1" applyBorder="1" applyAlignment="1">
      <alignment vertical="center"/>
    </xf>
    <xf numFmtId="175" fontId="7" fillId="0" borderId="2" xfId="14" applyNumberFormat="1" applyFont="1" applyFill="1" applyBorder="1" applyAlignment="1">
      <alignment horizontal="right" vertical="center"/>
    </xf>
    <xf numFmtId="170" fontId="7" fillId="0" borderId="0" xfId="11" applyNumberFormat="1" applyFont="1" applyFill="1" applyAlignment="1">
      <alignment horizontal="right" vertical="center"/>
    </xf>
    <xf numFmtId="0" fontId="11" fillId="0" borderId="2" xfId="11" applyFont="1" applyFill="1" applyBorder="1" applyAlignment="1">
      <alignment vertical="center"/>
    </xf>
    <xf numFmtId="170" fontId="0" fillId="0" borderId="0" xfId="11" applyNumberFormat="1" applyFont="1" applyFill="1"/>
    <xf numFmtId="170" fontId="7" fillId="0" borderId="0" xfId="11" applyNumberFormat="1" applyFont="1" applyFill="1"/>
    <xf numFmtId="0" fontId="7" fillId="0" borderId="1" xfId="11" applyFont="1" applyFill="1" applyBorder="1" applyAlignment="1">
      <alignment horizontal="left" vertical="center"/>
    </xf>
    <xf numFmtId="0" fontId="7" fillId="0" borderId="1" xfId="11" applyFont="1" applyFill="1" applyBorder="1" applyAlignment="1">
      <alignment vertical="center"/>
    </xf>
    <xf numFmtId="175" fontId="7" fillId="0" borderId="1" xfId="14" applyNumberFormat="1" applyFont="1" applyFill="1" applyBorder="1" applyAlignment="1">
      <alignment horizontal="right" vertical="center"/>
    </xf>
    <xf numFmtId="175" fontId="11" fillId="0" borderId="2" xfId="14" applyNumberFormat="1" applyFont="1" applyFill="1" applyBorder="1" applyAlignment="1">
      <alignment horizontal="right" vertical="center"/>
    </xf>
    <xf numFmtId="43" fontId="7" fillId="0" borderId="0" xfId="11" applyNumberFormat="1" applyFont="1" applyFill="1"/>
    <xf numFmtId="0" fontId="11" fillId="0" borderId="0" xfId="11" applyFont="1" applyFill="1" applyAlignment="1">
      <alignment horizontal="left" vertical="center"/>
    </xf>
    <xf numFmtId="0" fontId="11" fillId="0" borderId="0" xfId="11" applyFont="1" applyFill="1" applyAlignment="1">
      <alignment horizontal="left" vertical="center" indent="1"/>
    </xf>
    <xf numFmtId="175" fontId="11" fillId="0" borderId="3" xfId="14" applyNumberFormat="1" applyFont="1" applyFill="1" applyBorder="1" applyAlignment="1">
      <alignment horizontal="right" vertical="center"/>
    </xf>
    <xf numFmtId="0" fontId="7" fillId="0" borderId="0" xfId="11" applyFont="1" applyFill="1" applyAlignment="1">
      <alignment horizontal="left" vertical="center" indent="2"/>
    </xf>
    <xf numFmtId="175" fontId="11" fillId="0" borderId="0" xfId="14" applyNumberFormat="1" applyFont="1" applyFill="1" applyAlignment="1">
      <alignment horizontal="right" vertical="center"/>
    </xf>
    <xf numFmtId="0" fontId="7" fillId="0" borderId="2" xfId="11" applyFont="1" applyFill="1" applyBorder="1"/>
    <xf numFmtId="0" fontId="7" fillId="0" borderId="0" xfId="11" applyFont="1" applyFill="1" applyAlignment="1">
      <alignment horizontal="center"/>
    </xf>
    <xf numFmtId="0" fontId="7" fillId="0" borderId="0" xfId="11" applyFont="1" applyFill="1" applyAlignment="1">
      <alignment horizontal="center" vertical="center" wrapText="1"/>
    </xf>
    <xf numFmtId="173" fontId="7" fillId="0" borderId="0" xfId="11" applyNumberFormat="1" applyFont="1" applyFill="1" applyAlignment="1">
      <alignment horizontal="center" vertical="center"/>
    </xf>
    <xf numFmtId="0" fontId="21" fillId="0" borderId="0" xfId="7" applyFont="1" applyFill="1" applyAlignment="1">
      <alignment vertical="center"/>
    </xf>
    <xf numFmtId="0" fontId="22" fillId="0" borderId="0" xfId="1" applyFont="1" applyFill="1" applyAlignment="1">
      <alignment vertical="center"/>
    </xf>
    <xf numFmtId="0" fontId="7" fillId="0" borderId="0" xfId="7" applyFill="1"/>
    <xf numFmtId="0" fontId="21" fillId="0" borderId="0" xfId="7" applyFont="1" applyFill="1" applyAlignment="1">
      <alignment horizontal="center" vertical="center"/>
    </xf>
    <xf numFmtId="0" fontId="21" fillId="0" borderId="2" xfId="7" applyFont="1" applyFill="1" applyBorder="1" applyAlignment="1">
      <alignment horizontal="center" vertical="center"/>
    </xf>
    <xf numFmtId="0" fontId="7" fillId="0" borderId="2" xfId="7" applyFill="1" applyBorder="1"/>
    <xf numFmtId="0" fontId="20" fillId="0" borderId="0" xfId="7" applyFont="1" applyFill="1" applyAlignment="1">
      <alignment horizontal="center" vertical="center"/>
    </xf>
    <xf numFmtId="0" fontId="13" fillId="0" borderId="0" xfId="0" applyFont="1" applyFill="1" applyAlignment="1">
      <alignment vertical="center" wrapText="1"/>
    </xf>
    <xf numFmtId="0" fontId="20" fillId="0" borderId="2" xfId="7" applyFont="1" applyFill="1" applyBorder="1" applyAlignment="1">
      <alignment horizontal="center" vertical="center"/>
    </xf>
    <xf numFmtId="0" fontId="7" fillId="0" borderId="0" xfId="10" applyFont="1" applyFill="1" applyAlignment="1">
      <alignment vertical="center"/>
    </xf>
    <xf numFmtId="0" fontId="6" fillId="0" borderId="0" xfId="10" applyFont="1" applyFill="1" applyAlignment="1">
      <alignment horizontal="right"/>
    </xf>
    <xf numFmtId="0" fontId="20" fillId="0" borderId="0" xfId="7" applyFont="1" applyFill="1" applyAlignment="1">
      <alignment vertical="center"/>
    </xf>
    <xf numFmtId="178" fontId="11" fillId="0" borderId="0" xfId="14" applyNumberFormat="1" applyFont="1" applyFill="1" applyAlignment="1">
      <alignment horizontal="right" vertical="center"/>
    </xf>
    <xf numFmtId="177" fontId="11" fillId="0" borderId="0" xfId="14" applyNumberFormat="1" applyFont="1" applyFill="1" applyAlignment="1">
      <alignment horizontal="right" vertical="center"/>
    </xf>
    <xf numFmtId="43" fontId="11" fillId="0" borderId="0" xfId="14" applyFont="1" applyFill="1" applyAlignment="1">
      <alignment horizontal="right" vertical="center"/>
    </xf>
    <xf numFmtId="43" fontId="7" fillId="0" borderId="0" xfId="7" applyNumberFormat="1" applyFill="1"/>
    <xf numFmtId="0" fontId="18" fillId="0" borderId="0" xfId="7" applyFont="1" applyFill="1" applyAlignment="1">
      <alignment horizontal="left" vertical="center" indent="1"/>
    </xf>
    <xf numFmtId="177" fontId="7" fillId="0" borderId="0" xfId="14" applyNumberFormat="1" applyFont="1" applyFill="1" applyAlignment="1">
      <alignment vertical="center"/>
    </xf>
    <xf numFmtId="43" fontId="7" fillId="0" borderId="0" xfId="14" applyFont="1" applyFill="1" applyAlignment="1">
      <alignment vertical="center"/>
    </xf>
    <xf numFmtId="0" fontId="18" fillId="0" borderId="0" xfId="7" applyFont="1" applyFill="1" applyAlignment="1">
      <alignment horizontal="left" vertical="center" indent="3"/>
    </xf>
    <xf numFmtId="178" fontId="18" fillId="0" borderId="0" xfId="14" applyNumberFormat="1" applyFont="1" applyFill="1" applyAlignment="1">
      <alignment horizontal="right" vertical="center"/>
    </xf>
    <xf numFmtId="177" fontId="18" fillId="0" borderId="0" xfId="14" applyNumberFormat="1" applyFont="1" applyFill="1" applyAlignment="1">
      <alignment horizontal="right" vertical="center"/>
    </xf>
    <xf numFmtId="172" fontId="18" fillId="0" borderId="0" xfId="7" applyNumberFormat="1" applyFont="1" applyFill="1" applyAlignment="1">
      <alignment horizontal="right" vertical="center"/>
    </xf>
    <xf numFmtId="178" fontId="7" fillId="0" borderId="0" xfId="14" applyNumberFormat="1" applyFont="1" applyFill="1"/>
    <xf numFmtId="172" fontId="7" fillId="0" borderId="0" xfId="7" applyNumberFormat="1" applyFill="1"/>
    <xf numFmtId="177" fontId="7" fillId="0" borderId="0" xfId="14" applyNumberFormat="1" applyFont="1" applyFill="1"/>
    <xf numFmtId="178" fontId="12" fillId="0" borderId="0" xfId="14" applyNumberFormat="1" applyFont="1" applyFill="1"/>
    <xf numFmtId="177" fontId="12" fillId="0" borderId="0" xfId="14" applyNumberFormat="1" applyFont="1" applyFill="1"/>
    <xf numFmtId="43" fontId="12" fillId="0" borderId="0" xfId="14" applyFont="1" applyFill="1"/>
    <xf numFmtId="0" fontId="7" fillId="0" borderId="0" xfId="7" applyFill="1" applyAlignment="1">
      <alignment horizontal="center"/>
    </xf>
    <xf numFmtId="177" fontId="0" fillId="0" borderId="0" xfId="14" applyNumberFormat="1" applyFont="1" applyFill="1"/>
    <xf numFmtId="43" fontId="0" fillId="0" borderId="0" xfId="14" applyFont="1" applyFill="1"/>
    <xf numFmtId="49" fontId="7" fillId="0" borderId="0" xfId="7" applyNumberFormat="1" applyFill="1" applyAlignment="1">
      <alignment horizontal="center"/>
    </xf>
    <xf numFmtId="170" fontId="11" fillId="0" borderId="0" xfId="14" applyNumberFormat="1" applyFont="1" applyFill="1" applyAlignment="1">
      <alignment horizontal="right" vertical="center"/>
    </xf>
    <xf numFmtId="170" fontId="18" fillId="0" borderId="0" xfId="14" applyNumberFormat="1" applyFont="1" applyFill="1" applyAlignment="1">
      <alignment horizontal="right" vertical="center"/>
    </xf>
    <xf numFmtId="0" fontId="20" fillId="0" borderId="1" xfId="7" applyFont="1" applyFill="1" applyBorder="1" applyAlignment="1">
      <alignment vertical="center"/>
    </xf>
    <xf numFmtId="178" fontId="20" fillId="0" borderId="1" xfId="14" applyNumberFormat="1" applyFont="1" applyFill="1" applyBorder="1" applyAlignment="1">
      <alignment horizontal="right" vertical="center"/>
    </xf>
    <xf numFmtId="0" fontId="19" fillId="0" borderId="0" xfId="7" applyFont="1" applyFill="1" applyAlignment="1">
      <alignment vertical="center"/>
    </xf>
    <xf numFmtId="170" fontId="7" fillId="0" borderId="0" xfId="14" applyNumberFormat="1" applyFont="1" applyFill="1" applyAlignment="1">
      <alignment vertical="center"/>
    </xf>
    <xf numFmtId="0" fontId="18" fillId="0" borderId="0" xfId="7" applyFont="1" applyFill="1" applyAlignment="1">
      <alignment vertical="center"/>
    </xf>
    <xf numFmtId="170" fontId="7" fillId="0" borderId="0" xfId="14" applyNumberFormat="1" applyFont="1" applyFill="1"/>
    <xf numFmtId="177" fontId="20" fillId="0" borderId="1" xfId="14" applyNumberFormat="1" applyFont="1" applyFill="1" applyBorder="1" applyAlignment="1">
      <alignment horizontal="right" vertical="center"/>
    </xf>
    <xf numFmtId="177" fontId="20" fillId="0" borderId="0" xfId="14" applyNumberFormat="1" applyFont="1" applyFill="1" applyAlignment="1">
      <alignment horizontal="right" vertical="center"/>
    </xf>
    <xf numFmtId="170" fontId="20" fillId="0" borderId="0" xfId="14" applyNumberFormat="1" applyFont="1" applyFill="1" applyAlignment="1">
      <alignment horizontal="right" vertical="center"/>
    </xf>
    <xf numFmtId="0" fontId="23" fillId="0" borderId="0" xfId="7" applyFont="1" applyFill="1" applyAlignment="1">
      <alignment vertical="center"/>
    </xf>
    <xf numFmtId="0" fontId="7" fillId="0" borderId="0" xfId="1" applyFill="1"/>
    <xf numFmtId="0" fontId="22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22" fillId="0" borderId="2" xfId="1" applyFont="1" applyFill="1" applyBorder="1" applyAlignment="1">
      <alignment horizontal="center" vertical="center"/>
    </xf>
    <xf numFmtId="0" fontId="22" fillId="0" borderId="2" xfId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11" fillId="0" borderId="0" xfId="0" applyFont="1" applyFill="1" applyAlignment="1">
      <alignment vertical="center" wrapText="1"/>
    </xf>
    <xf numFmtId="0" fontId="9" fillId="0" borderId="0" xfId="1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5" fontId="6" fillId="0" borderId="0" xfId="14" applyNumberFormat="1" applyFont="1" applyFill="1" applyAlignment="1">
      <alignment vertical="center"/>
    </xf>
    <xf numFmtId="175" fontId="6" fillId="0" borderId="0" xfId="14" applyNumberFormat="1" applyFont="1" applyFill="1" applyAlignment="1">
      <alignment horizontal="right" vertical="center"/>
    </xf>
    <xf numFmtId="0" fontId="8" fillId="0" borderId="0" xfId="1" applyFont="1" applyFill="1"/>
    <xf numFmtId="0" fontId="5" fillId="0" borderId="0" xfId="1" applyFont="1" applyFill="1" applyAlignment="1">
      <alignment horizontal="left" wrapText="1" indent="1"/>
    </xf>
    <xf numFmtId="175" fontId="5" fillId="0" borderId="0" xfId="14" applyNumberFormat="1" applyFont="1" applyFill="1" applyAlignment="1">
      <alignment vertical="center"/>
    </xf>
    <xf numFmtId="175" fontId="0" fillId="0" borderId="0" xfId="14" applyNumberFormat="1" applyFont="1" applyFill="1"/>
    <xf numFmtId="0" fontId="9" fillId="0" borderId="0" xfId="1" applyFont="1" applyFill="1"/>
    <xf numFmtId="0" fontId="5" fillId="0" borderId="0" xfId="1" applyFont="1" applyFill="1" applyAlignment="1">
      <alignment horizontal="left" vertical="center" indent="1"/>
    </xf>
    <xf numFmtId="0" fontId="0" fillId="0" borderId="0" xfId="1" applyFont="1" applyFill="1" applyAlignment="1">
      <alignment horizontal="left" vertical="center" indent="1"/>
    </xf>
    <xf numFmtId="0" fontId="9" fillId="0" borderId="1" xfId="1" applyFont="1" applyFill="1" applyBorder="1" applyAlignment="1">
      <alignment vertical="center"/>
    </xf>
    <xf numFmtId="43" fontId="7" fillId="0" borderId="0" xfId="1" applyNumberFormat="1" applyFill="1"/>
    <xf numFmtId="0" fontId="5" fillId="0" borderId="0" xfId="1" applyFont="1" applyFill="1"/>
    <xf numFmtId="0" fontId="7" fillId="0" borderId="13" xfId="1" applyFill="1" applyBorder="1"/>
    <xf numFmtId="170" fontId="7" fillId="0" borderId="13" xfId="1" applyNumberFormat="1" applyFill="1" applyBorder="1"/>
    <xf numFmtId="0" fontId="6" fillId="0" borderId="2" xfId="1" applyFont="1" applyFill="1" applyBorder="1" applyAlignment="1">
      <alignment vertical="center"/>
    </xf>
    <xf numFmtId="0" fontId="9" fillId="0" borderId="2" xfId="1" applyFont="1" applyFill="1" applyBorder="1" applyAlignment="1">
      <alignment vertical="center"/>
    </xf>
    <xf numFmtId="175" fontId="7" fillId="0" borderId="0" xfId="1" applyNumberFormat="1" applyFill="1"/>
    <xf numFmtId="0" fontId="17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7" fillId="0" borderId="0" xfId="1" applyFont="1" applyFill="1" applyAlignment="1">
      <alignment horizontal="center" vertical="center"/>
    </xf>
    <xf numFmtId="0" fontId="13" fillId="0" borderId="0" xfId="1" applyFont="1" applyFill="1" applyAlignment="1">
      <alignment vertical="center"/>
    </xf>
    <xf numFmtId="0" fontId="13" fillId="0" borderId="2" xfId="1" applyFont="1" applyFill="1" applyBorder="1" applyAlignment="1">
      <alignment vertical="center"/>
    </xf>
    <xf numFmtId="0" fontId="13" fillId="0" borderId="0" xfId="1" applyFont="1" applyFill="1" applyAlignment="1">
      <alignment horizontal="center" vertical="center"/>
    </xf>
    <xf numFmtId="0" fontId="11" fillId="0" borderId="3" xfId="3" applyFont="1" applyFill="1" applyBorder="1" applyAlignment="1">
      <alignment horizontal="center" vertical="center"/>
    </xf>
    <xf numFmtId="0" fontId="13" fillId="0" borderId="0" xfId="1" applyFont="1" applyFill="1" applyAlignment="1">
      <alignment horizontal="center" vertical="center" wrapText="1"/>
    </xf>
    <xf numFmtId="14" fontId="13" fillId="0" borderId="3" xfId="1" applyNumberFormat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vertical="center" wrapText="1"/>
    </xf>
    <xf numFmtId="0" fontId="11" fillId="0" borderId="2" xfId="3" applyFont="1" applyFill="1" applyBorder="1" applyAlignment="1">
      <alignment horizontal="center" vertical="center"/>
    </xf>
    <xf numFmtId="0" fontId="7" fillId="0" borderId="0" xfId="3" applyFont="1" applyFill="1" applyAlignment="1">
      <alignment vertical="center"/>
    </xf>
    <xf numFmtId="0" fontId="11" fillId="0" borderId="0" xfId="3" applyFont="1" applyFill="1" applyAlignment="1">
      <alignment horizontal="right" vertical="center" indent="1"/>
    </xf>
    <xf numFmtId="0" fontId="13" fillId="0" borderId="2" xfId="1" applyFont="1" applyFill="1" applyBorder="1" applyAlignment="1">
      <alignment horizontal="center" vertical="center" wrapText="1"/>
    </xf>
    <xf numFmtId="0" fontId="11" fillId="0" borderId="0" xfId="3" applyFont="1" applyFill="1" applyAlignment="1">
      <alignment vertical="center"/>
    </xf>
    <xf numFmtId="0" fontId="11" fillId="0" borderId="2" xfId="3" applyFont="1" applyFill="1" applyBorder="1" applyAlignment="1">
      <alignment vertical="center"/>
    </xf>
    <xf numFmtId="0" fontId="7" fillId="0" borderId="0" xfId="1" applyFill="1" applyAlignment="1">
      <alignment horizontal="left"/>
    </xf>
    <xf numFmtId="0" fontId="7" fillId="0" borderId="0" xfId="1" applyFill="1" applyAlignment="1">
      <alignment horizontal="left" indent="3"/>
    </xf>
    <xf numFmtId="0" fontId="25" fillId="0" borderId="0" xfId="3" applyFont="1" applyFill="1" applyAlignment="1">
      <alignment vertical="center"/>
    </xf>
    <xf numFmtId="0" fontId="13" fillId="0" borderId="0" xfId="1" applyFont="1" applyFill="1" applyAlignment="1">
      <alignment horizontal="left"/>
    </xf>
    <xf numFmtId="0" fontId="13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 vertical="center"/>
    </xf>
    <xf numFmtId="0" fontId="13" fillId="0" borderId="0" xfId="1" applyFont="1" applyFill="1" applyAlignment="1">
      <alignment horizontal="left"/>
    </xf>
    <xf numFmtId="0" fontId="13" fillId="0" borderId="0" xfId="1" applyFont="1" applyFill="1"/>
    <xf numFmtId="0" fontId="12" fillId="0" borderId="0" xfId="1" applyFont="1" applyFill="1" applyAlignment="1">
      <alignment horizontal="left"/>
    </xf>
    <xf numFmtId="0" fontId="12" fillId="0" borderId="0" xfId="1" applyFont="1" applyFill="1"/>
    <xf numFmtId="0" fontId="11" fillId="0" borderId="0" xfId="1" applyFont="1" applyFill="1" applyAlignment="1">
      <alignment horizontal="left" vertical="center"/>
    </xf>
    <xf numFmtId="0" fontId="13" fillId="0" borderId="0" xfId="1" applyFont="1" applyFill="1" applyAlignment="1">
      <alignment horizontal="center"/>
    </xf>
    <xf numFmtId="0" fontId="7" fillId="0" borderId="0" xfId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vertical="center" wrapText="1"/>
    </xf>
    <xf numFmtId="0" fontId="15" fillId="0" borderId="0" xfId="1" applyFont="1" applyFill="1" applyAlignment="1">
      <alignment horizontal="center" vertical="center"/>
    </xf>
    <xf numFmtId="39" fontId="7" fillId="0" borderId="0" xfId="1" applyNumberFormat="1" applyFill="1"/>
    <xf numFmtId="0" fontId="0" fillId="0" borderId="0" xfId="0" applyFill="1"/>
    <xf numFmtId="0" fontId="7" fillId="0" borderId="2" xfId="1" applyFill="1" applyBorder="1"/>
    <xf numFmtId="0" fontId="0" fillId="0" borderId="2" xfId="0" applyFill="1" applyBorder="1"/>
    <xf numFmtId="0" fontId="11" fillId="0" borderId="0" xfId="3" applyFont="1" applyFill="1" applyAlignment="1">
      <alignment horizontal="left" vertical="center"/>
    </xf>
    <xf numFmtId="0" fontId="13" fillId="0" borderId="0" xfId="1" applyFont="1" applyFill="1" applyAlignment="1">
      <alignment vertical="center" wrapText="1"/>
    </xf>
    <xf numFmtId="0" fontId="11" fillId="0" borderId="2" xfId="3" applyFont="1" applyFill="1" applyBorder="1" applyAlignment="1">
      <alignment horizontal="left" vertical="center"/>
    </xf>
    <xf numFmtId="0" fontId="13" fillId="0" borderId="0" xfId="3" applyFont="1" applyFill="1" applyAlignment="1">
      <alignment horizontal="center" vertical="center"/>
    </xf>
    <xf numFmtId="0" fontId="11" fillId="0" borderId="0" xfId="3" applyFont="1" applyFill="1" applyAlignment="1">
      <alignment horizontal="left" vertical="center"/>
    </xf>
    <xf numFmtId="0" fontId="13" fillId="0" borderId="0" xfId="3" applyFont="1" applyFill="1" applyAlignment="1">
      <alignment horizontal="right" vertical="center" indent="1"/>
    </xf>
    <xf numFmtId="0" fontId="9" fillId="0" borderId="0" xfId="7" applyFont="1" applyFill="1" applyAlignment="1">
      <alignment horizontal="center" vertical="center" wrapText="1"/>
    </xf>
    <xf numFmtId="0" fontId="7" fillId="0" borderId="0" xfId="3" applyFont="1" applyFill="1" applyAlignment="1">
      <alignment horizontal="left" vertical="center"/>
    </xf>
    <xf numFmtId="17" fontId="7" fillId="0" borderId="0" xfId="1" applyNumberFormat="1" applyFill="1"/>
    <xf numFmtId="170" fontId="7" fillId="0" borderId="0" xfId="1" applyNumberFormat="1" applyFill="1"/>
    <xf numFmtId="0" fontId="7" fillId="0" borderId="0" xfId="3" applyFont="1" applyFill="1" applyAlignment="1">
      <alignment horizontal="left" vertical="center" indent="2"/>
    </xf>
    <xf numFmtId="175" fontId="12" fillId="0" borderId="0" xfId="1" applyNumberFormat="1" applyFont="1" applyFill="1"/>
    <xf numFmtId="0" fontId="11" fillId="0" borderId="2" xfId="1" applyFont="1" applyFill="1" applyBorder="1"/>
    <xf numFmtId="0" fontId="16" fillId="0" borderId="0" xfId="1" applyFont="1" applyFill="1"/>
    <xf numFmtId="170" fontId="12" fillId="0" borderId="0" xfId="3" applyNumberFormat="1" applyFont="1" applyFill="1"/>
    <xf numFmtId="0" fontId="11" fillId="0" borderId="0" xfId="1" applyFont="1" applyFill="1"/>
    <xf numFmtId="170" fontId="0" fillId="0" borderId="0" xfId="0" applyNumberFormat="1" applyFill="1"/>
    <xf numFmtId="170" fontId="11" fillId="0" borderId="0" xfId="1" applyNumberFormat="1" applyFont="1" applyFill="1"/>
    <xf numFmtId="0" fontId="7" fillId="0" borderId="0" xfId="1" applyFill="1" applyAlignment="1">
      <alignment horizontal="left" indent="2"/>
    </xf>
    <xf numFmtId="0" fontId="12" fillId="0" borderId="0" xfId="1" applyFont="1" applyFill="1" applyAlignment="1">
      <alignment horizontal="center"/>
    </xf>
    <xf numFmtId="166" fontId="7" fillId="0" borderId="0" xfId="1" applyNumberFormat="1" applyFill="1"/>
    <xf numFmtId="171" fontId="7" fillId="0" borderId="0" xfId="1" applyNumberFormat="1" applyFill="1"/>
    <xf numFmtId="0" fontId="7" fillId="0" borderId="0" xfId="1" quotePrefix="1" applyFill="1"/>
    <xf numFmtId="170" fontId="24" fillId="0" borderId="0" xfId="0" applyNumberFormat="1" applyFont="1" applyFill="1"/>
    <xf numFmtId="0" fontId="11" fillId="0" borderId="1" xfId="1" applyFont="1" applyFill="1" applyBorder="1"/>
    <xf numFmtId="4" fontId="7" fillId="0" borderId="0" xfId="1" applyNumberFormat="1" applyFill="1"/>
    <xf numFmtId="0" fontId="7" fillId="0" borderId="0" xfId="1" applyFill="1" applyAlignment="1">
      <alignment horizontal="center"/>
    </xf>
    <xf numFmtId="0" fontId="5" fillId="0" borderId="0" xfId="3" applyFont="1" applyFill="1" applyAlignment="1">
      <alignment vertical="center"/>
    </xf>
    <xf numFmtId="170" fontId="12" fillId="0" borderId="0" xfId="1" applyNumberFormat="1" applyFont="1" applyFill="1"/>
    <xf numFmtId="0" fontId="14" fillId="0" borderId="0" xfId="1" applyFont="1" applyFill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center" vertical="center"/>
    </xf>
    <xf numFmtId="0" fontId="11" fillId="0" borderId="0" xfId="3" applyFont="1" applyFill="1" applyAlignment="1">
      <alignment horizontal="right" vertical="center"/>
    </xf>
    <xf numFmtId="0" fontId="7" fillId="0" borderId="0" xfId="3" applyFont="1" applyFill="1" applyAlignment="1">
      <alignment horizontal="right" vertical="center"/>
    </xf>
    <xf numFmtId="167" fontId="7" fillId="0" borderId="0" xfId="3" applyNumberFormat="1" applyFont="1" applyFill="1" applyAlignment="1">
      <alignment horizontal="right"/>
    </xf>
    <xf numFmtId="0" fontId="7" fillId="0" borderId="0" xfId="1" applyFill="1" applyAlignment="1">
      <alignment horizontal="right"/>
    </xf>
    <xf numFmtId="0" fontId="7" fillId="0" borderId="0" xfId="3" applyFont="1" applyFill="1" applyAlignment="1">
      <alignment horizontal="left" vertical="center" indent="1"/>
    </xf>
    <xf numFmtId="165" fontId="7" fillId="0" borderId="0" xfId="1" applyNumberFormat="1" applyFill="1"/>
    <xf numFmtId="0" fontId="11" fillId="0" borderId="1" xfId="3" applyFont="1" applyFill="1" applyBorder="1" applyAlignment="1">
      <alignment vertical="center"/>
    </xf>
    <xf numFmtId="167" fontId="7" fillId="0" borderId="0" xfId="3" applyNumberFormat="1" applyFont="1" applyFill="1"/>
    <xf numFmtId="0" fontId="7" fillId="0" borderId="0" xfId="3" applyFont="1" applyFill="1" applyAlignment="1">
      <alignment horizontal="left" vertical="center" indent="3"/>
    </xf>
    <xf numFmtId="165" fontId="7" fillId="0" borderId="0" xfId="3" applyNumberFormat="1" applyFont="1" applyFill="1" applyAlignment="1">
      <alignment horizontal="right" vertical="center"/>
    </xf>
    <xf numFmtId="0" fontId="0" fillId="0" borderId="0" xfId="3" applyFont="1" applyFill="1" applyAlignment="1">
      <alignment horizontal="left" vertical="center" indent="1"/>
    </xf>
    <xf numFmtId="0" fontId="11" fillId="0" borderId="1" xfId="3" applyFont="1" applyFill="1" applyBorder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5" fontId="8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165" fontId="9" fillId="0" borderId="0" xfId="1" applyNumberFormat="1" applyFont="1" applyFill="1" applyAlignment="1">
      <alignment horizontal="center" vertical="center"/>
    </xf>
  </cellXfs>
  <cellStyles count="200">
    <cellStyle name="20% - Ênfase1 2" xfId="45" xr:uid="{00000000-0005-0000-0000-000000000000}"/>
    <cellStyle name="20% - Ênfase2 2" xfId="46" xr:uid="{00000000-0005-0000-0000-000001000000}"/>
    <cellStyle name="20% - Ênfase3 2" xfId="47" xr:uid="{00000000-0005-0000-0000-000002000000}"/>
    <cellStyle name="20% - Ênfase4 2" xfId="48" xr:uid="{00000000-0005-0000-0000-000003000000}"/>
    <cellStyle name="20% - Ênfase5 2" xfId="49" xr:uid="{00000000-0005-0000-0000-000004000000}"/>
    <cellStyle name="20% - Ênfase6 2" xfId="50" xr:uid="{00000000-0005-0000-0000-000005000000}"/>
    <cellStyle name="40% - Ênfase1 2" xfId="51" xr:uid="{00000000-0005-0000-0000-000006000000}"/>
    <cellStyle name="40% - Ênfase2 2" xfId="52" xr:uid="{00000000-0005-0000-0000-000007000000}"/>
    <cellStyle name="40% - Ênfase3 2" xfId="53" xr:uid="{00000000-0005-0000-0000-000008000000}"/>
    <cellStyle name="40% - Ênfase4 2" xfId="54" xr:uid="{00000000-0005-0000-0000-000009000000}"/>
    <cellStyle name="40% - Ênfase5 2" xfId="55" xr:uid="{00000000-0005-0000-0000-00000A000000}"/>
    <cellStyle name="40% - Ênfase6 2" xfId="56" xr:uid="{00000000-0005-0000-0000-00000B000000}"/>
    <cellStyle name="60% - Ênfase1 2" xfId="57" xr:uid="{00000000-0005-0000-0000-00000C000000}"/>
    <cellStyle name="60% - Ênfase2 2" xfId="58" xr:uid="{00000000-0005-0000-0000-00000D000000}"/>
    <cellStyle name="60% - Ênfase3 2" xfId="59" xr:uid="{00000000-0005-0000-0000-00000E000000}"/>
    <cellStyle name="60% - Ênfase4 2" xfId="60" xr:uid="{00000000-0005-0000-0000-00000F000000}"/>
    <cellStyle name="60% - Ênfase5 2" xfId="61" xr:uid="{00000000-0005-0000-0000-000010000000}"/>
    <cellStyle name="60% - Ênfase6 2" xfId="62" xr:uid="{00000000-0005-0000-0000-000011000000}"/>
    <cellStyle name="Bom 2" xfId="63" xr:uid="{00000000-0005-0000-0000-000012000000}"/>
    <cellStyle name="Cálculo 2" xfId="64" xr:uid="{00000000-0005-0000-0000-000013000000}"/>
    <cellStyle name="Cálculo 2 2" xfId="94" xr:uid="{00000000-0005-0000-0000-000014000000}"/>
    <cellStyle name="Cálculo 2 2 2" xfId="166" xr:uid="{00000000-0005-0000-0000-000015000000}"/>
    <cellStyle name="Cálculo 2 3" xfId="99" xr:uid="{00000000-0005-0000-0000-000016000000}"/>
    <cellStyle name="Célula de Verificação 2" xfId="65" xr:uid="{00000000-0005-0000-0000-000017000000}"/>
    <cellStyle name="Célula Vinculada 2" xfId="66" xr:uid="{00000000-0005-0000-0000-000018000000}"/>
    <cellStyle name="Debit" xfId="67" xr:uid="{00000000-0005-0000-0000-000019000000}"/>
    <cellStyle name="Ênfase1 2" xfId="68" xr:uid="{00000000-0005-0000-0000-00001A000000}"/>
    <cellStyle name="Ênfase2 2" xfId="69" xr:uid="{00000000-0005-0000-0000-00001B000000}"/>
    <cellStyle name="Ênfase3 2" xfId="70" xr:uid="{00000000-0005-0000-0000-00001C000000}"/>
    <cellStyle name="Ênfase4 2" xfId="71" xr:uid="{00000000-0005-0000-0000-00001D000000}"/>
    <cellStyle name="Ênfase5 2" xfId="72" xr:uid="{00000000-0005-0000-0000-00001E000000}"/>
    <cellStyle name="Ênfase6 2" xfId="73" xr:uid="{00000000-0005-0000-0000-00001F000000}"/>
    <cellStyle name="Entrada 2" xfId="74" xr:uid="{00000000-0005-0000-0000-000020000000}"/>
    <cellStyle name="Entrada 2 2" xfId="95" xr:uid="{00000000-0005-0000-0000-000021000000}"/>
    <cellStyle name="Entrada 2 2 2" xfId="167" xr:uid="{00000000-0005-0000-0000-000022000000}"/>
    <cellStyle name="Entrada 2 3" xfId="100" xr:uid="{00000000-0005-0000-0000-000023000000}"/>
    <cellStyle name="Euro" xfId="75" xr:uid="{00000000-0005-0000-0000-000024000000}"/>
    <cellStyle name="Incorreto 2" xfId="76" xr:uid="{00000000-0005-0000-0000-000025000000}"/>
    <cellStyle name="Moeda 2" xfId="91" xr:uid="{00000000-0005-0000-0000-000026000000}"/>
    <cellStyle name="Moeda 2 2" xfId="164" xr:uid="{00000000-0005-0000-0000-000027000000}"/>
    <cellStyle name="Moeda 3" xfId="126" xr:uid="{00000000-0005-0000-0000-000028000000}"/>
    <cellStyle name="Neutra 2" xfId="77" xr:uid="{00000000-0005-0000-0000-000029000000}"/>
    <cellStyle name="Normal" xfId="0" builtinId="0"/>
    <cellStyle name="Normal 2" xfId="1" xr:uid="{00000000-0005-0000-0000-00002B000000}"/>
    <cellStyle name="Normal 2 2" xfId="7" xr:uid="{00000000-0005-0000-0000-00002C000000}"/>
    <cellStyle name="Normal 2 2 2" xfId="147" xr:uid="{00000000-0005-0000-0000-00002D000000}"/>
    <cellStyle name="Normal 2 2 3" xfId="139" xr:uid="{00000000-0005-0000-0000-00002E000000}"/>
    <cellStyle name="Normal 2 3" xfId="44" xr:uid="{00000000-0005-0000-0000-00002F000000}"/>
    <cellStyle name="Normal 3" xfId="3" xr:uid="{00000000-0005-0000-0000-000030000000}"/>
    <cellStyle name="Normal 3 10" xfId="42" xr:uid="{00000000-0005-0000-0000-000031000000}"/>
    <cellStyle name="Normal 3 11" xfId="23" xr:uid="{00000000-0005-0000-0000-000032000000}"/>
    <cellStyle name="Normal 3 2" xfId="107" xr:uid="{00000000-0005-0000-0000-000033000000}"/>
    <cellStyle name="Normal 3 2 2" xfId="142" xr:uid="{00000000-0005-0000-0000-000034000000}"/>
    <cellStyle name="Normal 3 2 3" xfId="174" xr:uid="{00000000-0005-0000-0000-000035000000}"/>
    <cellStyle name="Normal 3 3" xfId="111" xr:uid="{00000000-0005-0000-0000-000036000000}"/>
    <cellStyle name="Normal 3 3 2" xfId="177" xr:uid="{00000000-0005-0000-0000-000037000000}"/>
    <cellStyle name="Normal 3 4" xfId="113" xr:uid="{00000000-0005-0000-0000-000038000000}"/>
    <cellStyle name="Normal 3 4 2" xfId="179" xr:uid="{00000000-0005-0000-0000-000039000000}"/>
    <cellStyle name="Normal 3 5" xfId="123" xr:uid="{00000000-0005-0000-0000-00003A000000}"/>
    <cellStyle name="Normal 3 5 2" xfId="148" xr:uid="{00000000-0005-0000-0000-00003B000000}"/>
    <cellStyle name="Normal 3 5 3" xfId="189" xr:uid="{00000000-0005-0000-0000-00003C000000}"/>
    <cellStyle name="Normal 3 6" xfId="10" xr:uid="{00000000-0005-0000-0000-00003D000000}"/>
    <cellStyle name="Normal 3 6 2" xfId="151" xr:uid="{00000000-0005-0000-0000-00003E000000}"/>
    <cellStyle name="Normal 3 6 3" xfId="192" xr:uid="{00000000-0005-0000-0000-00003F000000}"/>
    <cellStyle name="Normal 3 6 4" xfId="128" xr:uid="{00000000-0005-0000-0000-000040000000}"/>
    <cellStyle name="Normal 3 6 5" xfId="29" xr:uid="{00000000-0005-0000-0000-000041000000}"/>
    <cellStyle name="Normal 3 7" xfId="134" xr:uid="{00000000-0005-0000-0000-000042000000}"/>
    <cellStyle name="Normal 3 8" xfId="156" xr:uid="{00000000-0005-0000-0000-000043000000}"/>
    <cellStyle name="Normal 3 9" xfId="160" xr:uid="{00000000-0005-0000-0000-000044000000}"/>
    <cellStyle name="Normal 4" xfId="104" xr:uid="{00000000-0005-0000-0000-000045000000}"/>
    <cellStyle name="Normal 4 2" xfId="109" xr:uid="{00000000-0005-0000-0000-000046000000}"/>
    <cellStyle name="Normal 4 3" xfId="171" xr:uid="{00000000-0005-0000-0000-000047000000}"/>
    <cellStyle name="Normal 5" xfId="112" xr:uid="{00000000-0005-0000-0000-000048000000}"/>
    <cellStyle name="Normal 5 2" xfId="93" xr:uid="{00000000-0005-0000-0000-000049000000}"/>
    <cellStyle name="Normal 5 3" xfId="178" xr:uid="{00000000-0005-0000-0000-00004A000000}"/>
    <cellStyle name="Normal 6" xfId="78" xr:uid="{00000000-0005-0000-0000-00004B000000}"/>
    <cellStyle name="Normal 7" xfId="129" xr:uid="{00000000-0005-0000-0000-00004C000000}"/>
    <cellStyle name="Normal 8" xfId="117" xr:uid="{00000000-0005-0000-0000-00004D000000}"/>
    <cellStyle name="Normal 8 2" xfId="11" xr:uid="{00000000-0005-0000-0000-00004E000000}"/>
    <cellStyle name="Normal 8 2 2" xfId="16" xr:uid="{00000000-0005-0000-0000-00004F000000}"/>
    <cellStyle name="Normal 8 2 2 2" xfId="18" xr:uid="{00000000-0005-0000-0000-000050000000}"/>
    <cellStyle name="Normal 8 2 2 2 2" xfId="195" xr:uid="{00000000-0005-0000-0000-000051000000}"/>
    <cellStyle name="Normal 8 2 2 2 3" xfId="37" xr:uid="{00000000-0005-0000-0000-000052000000}"/>
    <cellStyle name="Normal 8 2 2 3" xfId="153" xr:uid="{00000000-0005-0000-0000-000053000000}"/>
    <cellStyle name="Normal 8 2 2 4" xfId="35" xr:uid="{00000000-0005-0000-0000-000054000000}"/>
    <cellStyle name="Normal 8 2 3" xfId="186" xr:uid="{00000000-0005-0000-0000-000055000000}"/>
    <cellStyle name="Normal 8 2 4" xfId="121" xr:uid="{00000000-0005-0000-0000-000056000000}"/>
    <cellStyle name="Normal 8 2 5" xfId="30" xr:uid="{00000000-0005-0000-0000-000057000000}"/>
    <cellStyle name="Normal 8 3" xfId="183" xr:uid="{00000000-0005-0000-0000-000058000000}"/>
    <cellStyle name="Normal 9" xfId="198" xr:uid="{00000000-0005-0000-0000-000059000000}"/>
    <cellStyle name="Nota 2" xfId="79" xr:uid="{00000000-0005-0000-0000-00005A000000}"/>
    <cellStyle name="Nota 2 2" xfId="96" xr:uid="{00000000-0005-0000-0000-00005B000000}"/>
    <cellStyle name="Nota 2 2 2" xfId="168" xr:uid="{00000000-0005-0000-0000-00005C000000}"/>
    <cellStyle name="Nota 2 3" xfId="101" xr:uid="{00000000-0005-0000-0000-00005D000000}"/>
    <cellStyle name="Porcentagem 2" xfId="119" xr:uid="{00000000-0005-0000-0000-00005E000000}"/>
    <cellStyle name="Porcentagem 2 2" xfId="13" xr:uid="{00000000-0005-0000-0000-00005F000000}"/>
    <cellStyle name="Porcentagem 2 2 2" xfId="146" xr:uid="{00000000-0005-0000-0000-000060000000}"/>
    <cellStyle name="Porcentagem 2 2 3" xfId="138" xr:uid="{00000000-0005-0000-0000-000061000000}"/>
    <cellStyle name="Porcentagem 2 2 4" xfId="155" xr:uid="{00000000-0005-0000-0000-000062000000}"/>
    <cellStyle name="Porcentagem 2 2 4 2" xfId="20" xr:uid="{00000000-0005-0000-0000-000063000000}"/>
    <cellStyle name="Porcentagem 2 2 4 2 2" xfId="197" xr:uid="{00000000-0005-0000-0000-000064000000}"/>
    <cellStyle name="Porcentagem 2 2 4 2 3" xfId="39" xr:uid="{00000000-0005-0000-0000-000065000000}"/>
    <cellStyle name="Porcentagem 2 2 5" xfId="188" xr:uid="{00000000-0005-0000-0000-000066000000}"/>
    <cellStyle name="Porcentagem 2 2 6" xfId="122" xr:uid="{00000000-0005-0000-0000-000067000000}"/>
    <cellStyle name="Porcentagem 2 2 7" xfId="32" xr:uid="{00000000-0005-0000-0000-000068000000}"/>
    <cellStyle name="Porcentagem 2 3" xfId="132" xr:uid="{00000000-0005-0000-0000-000069000000}"/>
    <cellStyle name="Porcentagem 2 4" xfId="185" xr:uid="{00000000-0005-0000-0000-00006A000000}"/>
    <cellStyle name="Porcentagem 3" xfId="135" xr:uid="{00000000-0005-0000-0000-00006B000000}"/>
    <cellStyle name="Porcentagem 3 2" xfId="143" xr:uid="{00000000-0005-0000-0000-00006C000000}"/>
    <cellStyle name="Porcentagem 4" xfId="141" xr:uid="{00000000-0005-0000-0000-00006D000000}"/>
    <cellStyle name="Porcentagem 5" xfId="130" xr:uid="{00000000-0005-0000-0000-00006E000000}"/>
    <cellStyle name="Saída 2" xfId="80" xr:uid="{00000000-0005-0000-0000-00006F000000}"/>
    <cellStyle name="Saída 2 2" xfId="97" xr:uid="{00000000-0005-0000-0000-000070000000}"/>
    <cellStyle name="Saída 2 2 2" xfId="169" xr:uid="{00000000-0005-0000-0000-000071000000}"/>
    <cellStyle name="Saída 2 3" xfId="102" xr:uid="{00000000-0005-0000-0000-000072000000}"/>
    <cellStyle name="Separador de milhares 2" xfId="92" xr:uid="{00000000-0005-0000-0000-000073000000}"/>
    <cellStyle name="Separador de milhares 2 2" xfId="165" xr:uid="{00000000-0005-0000-0000-000074000000}"/>
    <cellStyle name="Texto de Aviso 2" xfId="82" xr:uid="{00000000-0005-0000-0000-000075000000}"/>
    <cellStyle name="Texto Explicativo 2" xfId="83" xr:uid="{00000000-0005-0000-0000-000076000000}"/>
    <cellStyle name="Título 1 2" xfId="85" xr:uid="{00000000-0005-0000-0000-000077000000}"/>
    <cellStyle name="Título 2 2" xfId="86" xr:uid="{00000000-0005-0000-0000-000078000000}"/>
    <cellStyle name="Título 3 2" xfId="87" xr:uid="{00000000-0005-0000-0000-000079000000}"/>
    <cellStyle name="Título 4 2" xfId="88" xr:uid="{00000000-0005-0000-0000-00007A000000}"/>
    <cellStyle name="Título 5" xfId="84" xr:uid="{00000000-0005-0000-0000-00007B000000}"/>
    <cellStyle name="Total 2" xfId="89" xr:uid="{00000000-0005-0000-0000-00007C000000}"/>
    <cellStyle name="Total 2 2" xfId="98" xr:uid="{00000000-0005-0000-0000-00007D000000}"/>
    <cellStyle name="Total 2 2 2" xfId="170" xr:uid="{00000000-0005-0000-0000-00007E000000}"/>
    <cellStyle name="Total 2 3" xfId="103" xr:uid="{00000000-0005-0000-0000-00007F000000}"/>
    <cellStyle name="Vírgula" xfId="14" builtinId="3"/>
    <cellStyle name="Vírgula 10" xfId="41" xr:uid="{00000000-0005-0000-0000-000081000000}"/>
    <cellStyle name="Vírgula 11" xfId="33" xr:uid="{00000000-0005-0000-0000-000082000000}"/>
    <cellStyle name="Vírgula 2" xfId="81" xr:uid="{00000000-0005-0000-0000-000083000000}"/>
    <cellStyle name="Vírgula 2 2" xfId="6" xr:uid="{00000000-0005-0000-0000-000084000000}"/>
    <cellStyle name="Vírgula 2 2 2" xfId="145" xr:uid="{00000000-0005-0000-0000-000085000000}"/>
    <cellStyle name="Vírgula 2 2 3" xfId="137" xr:uid="{00000000-0005-0000-0000-000086000000}"/>
    <cellStyle name="Vírgula 2 2 4" xfId="182" xr:uid="{00000000-0005-0000-0000-000087000000}"/>
    <cellStyle name="Vírgula 2 2 5" xfId="116" xr:uid="{00000000-0005-0000-0000-000088000000}"/>
    <cellStyle name="Vírgula 2 2 6" xfId="26" xr:uid="{00000000-0005-0000-0000-000089000000}"/>
    <cellStyle name="Vírgula 2 3" xfId="133" xr:uid="{00000000-0005-0000-0000-00008A000000}"/>
    <cellStyle name="Vírgula 2 4" xfId="162" xr:uid="{00000000-0005-0000-0000-00008B000000}"/>
    <cellStyle name="Vírgula 3" xfId="2" xr:uid="{00000000-0005-0000-0000-00008C000000}"/>
    <cellStyle name="Vírgula 3 10" xfId="90" xr:uid="{00000000-0005-0000-0000-00008D000000}"/>
    <cellStyle name="Vírgula 3 11" xfId="22" xr:uid="{00000000-0005-0000-0000-00008E000000}"/>
    <cellStyle name="Vírgula 3 2" xfId="4" xr:uid="{00000000-0005-0000-0000-00008F000000}"/>
    <cellStyle name="Vírgula 3 2 2" xfId="144" xr:uid="{00000000-0005-0000-0000-000090000000}"/>
    <cellStyle name="Vírgula 3 2 3" xfId="173" xr:uid="{00000000-0005-0000-0000-000091000000}"/>
    <cellStyle name="Vírgula 3 2 4" xfId="106" xr:uid="{00000000-0005-0000-0000-000092000000}"/>
    <cellStyle name="Vírgula 3 2 5" xfId="24" xr:uid="{00000000-0005-0000-0000-000093000000}"/>
    <cellStyle name="Vírgula 3 3" xfId="110" xr:uid="{00000000-0005-0000-0000-000094000000}"/>
    <cellStyle name="Vírgula 3 3 2" xfId="176" xr:uid="{00000000-0005-0000-0000-000095000000}"/>
    <cellStyle name="Vírgula 3 4" xfId="115" xr:uid="{00000000-0005-0000-0000-000096000000}"/>
    <cellStyle name="Vírgula 3 4 2" xfId="181" xr:uid="{00000000-0005-0000-0000-000097000000}"/>
    <cellStyle name="Vírgula 3 5" xfId="125" xr:uid="{00000000-0005-0000-0000-000098000000}"/>
    <cellStyle name="Vírgula 3 5 2" xfId="150" xr:uid="{00000000-0005-0000-0000-000099000000}"/>
    <cellStyle name="Vírgula 3 5 3" xfId="191" xr:uid="{00000000-0005-0000-0000-00009A000000}"/>
    <cellStyle name="Vírgula 3 6" xfId="8" xr:uid="{00000000-0005-0000-0000-00009B000000}"/>
    <cellStyle name="Vírgula 3 6 2" xfId="152" xr:uid="{00000000-0005-0000-0000-00009C000000}"/>
    <cellStyle name="Vírgula 3 6 2 2" xfId="17" xr:uid="{00000000-0005-0000-0000-00009D000000}"/>
    <cellStyle name="Vírgula 3 6 2 2 2" xfId="36" xr:uid="{00000000-0005-0000-0000-00009E000000}"/>
    <cellStyle name="Vírgula 3 6 3" xfId="194" xr:uid="{00000000-0005-0000-0000-00009F000000}"/>
    <cellStyle name="Vírgula 3 6 4" xfId="127" xr:uid="{00000000-0005-0000-0000-0000A0000000}"/>
    <cellStyle name="Vírgula 3 6 5" xfId="27" xr:uid="{00000000-0005-0000-0000-0000A1000000}"/>
    <cellStyle name="Vírgula 3 7" xfId="136" xr:uid="{00000000-0005-0000-0000-0000A2000000}"/>
    <cellStyle name="Vírgula 3 8" xfId="21" xr:uid="{00000000-0005-0000-0000-0000A3000000}"/>
    <cellStyle name="Vírgula 3 8 2" xfId="158" xr:uid="{00000000-0005-0000-0000-0000A4000000}"/>
    <cellStyle name="Vírgula 3 8 3" xfId="40" xr:uid="{00000000-0005-0000-0000-0000A5000000}"/>
    <cellStyle name="Vírgula 3 9" xfId="163" xr:uid="{00000000-0005-0000-0000-0000A6000000}"/>
    <cellStyle name="Vírgula 4" xfId="5" xr:uid="{00000000-0005-0000-0000-0000A7000000}"/>
    <cellStyle name="Vírgula 4 2" xfId="114" xr:uid="{00000000-0005-0000-0000-0000A8000000}"/>
    <cellStyle name="Vírgula 4 2 2" xfId="180" xr:uid="{00000000-0005-0000-0000-0000A9000000}"/>
    <cellStyle name="Vírgula 4 3" xfId="124" xr:uid="{00000000-0005-0000-0000-0000AA000000}"/>
    <cellStyle name="Vírgula 4 3 2" xfId="149" xr:uid="{00000000-0005-0000-0000-0000AB000000}"/>
    <cellStyle name="Vírgula 4 3 3" xfId="190" xr:uid="{00000000-0005-0000-0000-0000AC000000}"/>
    <cellStyle name="Vírgula 4 4" xfId="9" xr:uid="{00000000-0005-0000-0000-0000AD000000}"/>
    <cellStyle name="Vírgula 4 4 2" xfId="193" xr:uid="{00000000-0005-0000-0000-0000AE000000}"/>
    <cellStyle name="Vírgula 4 4 3" xfId="140" xr:uid="{00000000-0005-0000-0000-0000AF000000}"/>
    <cellStyle name="Vírgula 4 4 4" xfId="28" xr:uid="{00000000-0005-0000-0000-0000B0000000}"/>
    <cellStyle name="Vírgula 4 5" xfId="157" xr:uid="{00000000-0005-0000-0000-0000B1000000}"/>
    <cellStyle name="Vírgula 4 6" xfId="161" xr:uid="{00000000-0005-0000-0000-0000B2000000}"/>
    <cellStyle name="Vírgula 4 7" xfId="43" xr:uid="{00000000-0005-0000-0000-0000B3000000}"/>
    <cellStyle name="Vírgula 4 8" xfId="25" xr:uid="{00000000-0005-0000-0000-0000B4000000}"/>
    <cellStyle name="Vírgula 5" xfId="105" xr:uid="{00000000-0005-0000-0000-0000B5000000}"/>
    <cellStyle name="Vírgula 5 2" xfId="108" xr:uid="{00000000-0005-0000-0000-0000B6000000}"/>
    <cellStyle name="Vírgula 5 2 2" xfId="175" xr:uid="{00000000-0005-0000-0000-0000B7000000}"/>
    <cellStyle name="Vírgula 5 3" xfId="172" xr:uid="{00000000-0005-0000-0000-0000B8000000}"/>
    <cellStyle name="Vírgula 6" xfId="131" xr:uid="{00000000-0005-0000-0000-0000B9000000}"/>
    <cellStyle name="Vírgula 7" xfId="118" xr:uid="{00000000-0005-0000-0000-0000BA000000}"/>
    <cellStyle name="Vírgula 7 2" xfId="12" xr:uid="{00000000-0005-0000-0000-0000BB000000}"/>
    <cellStyle name="Vírgula 7 2 2" xfId="154" xr:uid="{00000000-0005-0000-0000-0000BC000000}"/>
    <cellStyle name="Vírgula 7 2 2 2" xfId="19" xr:uid="{00000000-0005-0000-0000-0000BD000000}"/>
    <cellStyle name="Vírgula 7 2 2 2 2" xfId="196" xr:uid="{00000000-0005-0000-0000-0000BE000000}"/>
    <cellStyle name="Vírgula 7 2 2 2 3" xfId="38" xr:uid="{00000000-0005-0000-0000-0000BF000000}"/>
    <cellStyle name="Vírgula 7 2 3" xfId="187" xr:uid="{00000000-0005-0000-0000-0000C0000000}"/>
    <cellStyle name="Vírgula 7 2 4" xfId="120" xr:uid="{00000000-0005-0000-0000-0000C1000000}"/>
    <cellStyle name="Vírgula 7 2 5" xfId="31" xr:uid="{00000000-0005-0000-0000-0000C2000000}"/>
    <cellStyle name="Vírgula 7 3" xfId="184" xr:uid="{00000000-0005-0000-0000-0000C3000000}"/>
    <cellStyle name="Vírgula 8" xfId="15" xr:uid="{00000000-0005-0000-0000-0000C4000000}"/>
    <cellStyle name="Vírgula 8 2" xfId="159" xr:uid="{00000000-0005-0000-0000-0000C5000000}"/>
    <cellStyle name="Vírgula 8 3" xfId="34" xr:uid="{00000000-0005-0000-0000-0000C6000000}"/>
    <cellStyle name="Vírgula 9" xfId="199" xr:uid="{00000000-0005-0000-0000-0000C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V52"/>
  <sheetViews>
    <sheetView showGridLines="0" tabSelected="1" zoomScaleNormal="100" workbookViewId="0">
      <selection activeCell="G5" sqref="G5"/>
    </sheetView>
  </sheetViews>
  <sheetFormatPr defaultColWidth="9.33203125" defaultRowHeight="15" x14ac:dyDescent="0.3"/>
  <cols>
    <col min="1" max="1" width="4.83203125" style="195" customWidth="1"/>
    <col min="2" max="2" width="50.1640625" style="195" customWidth="1"/>
    <col min="3" max="3" width="2" style="195" customWidth="1"/>
    <col min="4" max="4" width="5.83203125" style="195" bestFit="1" customWidth="1"/>
    <col min="5" max="5" width="1.5" style="195" customWidth="1"/>
    <col min="6" max="6" width="2" style="195" customWidth="1"/>
    <col min="7" max="7" width="19.83203125" style="195" customWidth="1"/>
    <col min="8" max="8" width="2" style="195" customWidth="1"/>
    <col min="9" max="9" width="19.83203125" style="195" customWidth="1"/>
    <col min="10" max="11" width="3.33203125" style="195" customWidth="1"/>
    <col min="12" max="12" width="12.83203125" style="195" hidden="1" customWidth="1"/>
    <col min="13" max="13" width="11.6640625" style="195" hidden="1" customWidth="1"/>
    <col min="14" max="14" width="64.1640625" style="195" customWidth="1"/>
    <col min="15" max="15" width="2" style="195" customWidth="1"/>
    <col min="16" max="16" width="8.5" style="195" bestFit="1" customWidth="1"/>
    <col min="17" max="18" width="2" style="195" customWidth="1"/>
    <col min="19" max="19" width="19.83203125" style="195" customWidth="1"/>
    <col min="20" max="20" width="2" style="195" customWidth="1"/>
    <col min="21" max="21" width="19.83203125" style="195" customWidth="1"/>
    <col min="22" max="22" width="10.6640625" style="195" bestFit="1" customWidth="1"/>
    <col min="23" max="16384" width="9.33203125" style="195"/>
  </cols>
  <sheetData>
    <row r="1" spans="1:22" ht="15" customHeight="1" x14ac:dyDescent="0.3">
      <c r="A1" s="292"/>
      <c r="B1" s="228" t="s">
        <v>89</v>
      </c>
      <c r="C1" s="292"/>
      <c r="D1" s="292"/>
      <c r="E1" s="292"/>
      <c r="F1" s="292"/>
      <c r="G1" s="292"/>
      <c r="H1" s="292"/>
      <c r="I1" s="292"/>
      <c r="J1" s="292"/>
      <c r="N1" s="228"/>
      <c r="O1" s="228"/>
      <c r="P1" s="228"/>
      <c r="Q1" s="228"/>
      <c r="R1" s="228"/>
      <c r="S1" s="228"/>
      <c r="T1" s="228"/>
      <c r="U1" s="228"/>
    </row>
    <row r="2" spans="1:22" ht="15" customHeight="1" x14ac:dyDescent="0.3">
      <c r="A2" s="292"/>
      <c r="B2" s="228" t="s">
        <v>101</v>
      </c>
      <c r="C2" s="292"/>
      <c r="D2" s="292"/>
      <c r="E2" s="292"/>
      <c r="F2" s="292"/>
      <c r="G2" s="292"/>
      <c r="H2" s="292"/>
      <c r="I2" s="292"/>
      <c r="J2" s="292"/>
      <c r="N2" s="228"/>
      <c r="O2" s="228"/>
      <c r="P2" s="228"/>
      <c r="Q2" s="228"/>
      <c r="R2" s="228"/>
      <c r="S2" s="228"/>
      <c r="T2" s="228"/>
      <c r="U2" s="228"/>
    </row>
    <row r="3" spans="1:22" ht="15" customHeight="1" x14ac:dyDescent="0.3">
      <c r="A3" s="292"/>
      <c r="B3" s="228" t="s">
        <v>157</v>
      </c>
      <c r="C3" s="292"/>
      <c r="D3" s="292"/>
      <c r="E3" s="292"/>
      <c r="F3" s="292"/>
      <c r="G3" s="292"/>
      <c r="H3" s="292"/>
      <c r="I3" s="292"/>
      <c r="J3" s="292"/>
      <c r="N3" s="228"/>
      <c r="O3" s="228"/>
      <c r="P3" s="228"/>
      <c r="Q3" s="228"/>
      <c r="R3" s="228"/>
      <c r="S3" s="228"/>
      <c r="T3" s="228"/>
      <c r="U3" s="228"/>
    </row>
    <row r="4" spans="1:22" ht="15" customHeight="1" x14ac:dyDescent="0.3">
      <c r="A4" s="292"/>
      <c r="B4" s="228" t="s">
        <v>100</v>
      </c>
      <c r="C4" s="292"/>
      <c r="D4" s="292"/>
      <c r="E4" s="292"/>
      <c r="F4" s="292"/>
      <c r="G4" s="292"/>
      <c r="H4" s="292"/>
      <c r="I4" s="292"/>
      <c r="J4" s="292"/>
      <c r="N4" s="228"/>
      <c r="O4" s="228"/>
      <c r="P4" s="228"/>
      <c r="Q4" s="228"/>
      <c r="R4" s="228"/>
      <c r="S4" s="228"/>
      <c r="T4" s="228"/>
      <c r="U4" s="228"/>
    </row>
    <row r="5" spans="1:22" ht="16.5" customHeight="1" x14ac:dyDescent="0.3">
      <c r="A5" s="292"/>
      <c r="B5" s="292"/>
      <c r="C5" s="292"/>
      <c r="D5" s="292"/>
      <c r="E5" s="292"/>
      <c r="F5" s="292"/>
      <c r="G5" s="292"/>
      <c r="H5" s="292"/>
      <c r="I5" s="292"/>
      <c r="J5" s="292"/>
      <c r="N5" s="228"/>
      <c r="O5" s="228"/>
      <c r="P5" s="228"/>
      <c r="Q5" s="228"/>
      <c r="R5" s="228"/>
      <c r="S5" s="228"/>
      <c r="T5" s="228"/>
      <c r="U5" s="228"/>
    </row>
    <row r="6" spans="1:22" ht="9.75" customHeight="1" x14ac:dyDescent="0.3">
      <c r="B6" s="293"/>
      <c r="C6" s="232"/>
      <c r="D6" s="293"/>
      <c r="E6" s="232"/>
      <c r="F6" s="232"/>
      <c r="G6" s="293"/>
      <c r="H6" s="293"/>
      <c r="I6" s="293"/>
      <c r="N6" s="294"/>
      <c r="O6" s="258"/>
      <c r="P6" s="294"/>
      <c r="Q6" s="258"/>
      <c r="R6" s="258"/>
      <c r="S6" s="294"/>
      <c r="T6" s="294"/>
      <c r="U6" s="294"/>
    </row>
    <row r="7" spans="1:22" ht="16.5" customHeight="1" x14ac:dyDescent="0.3">
      <c r="B7" s="263" t="s">
        <v>13</v>
      </c>
      <c r="C7" s="232"/>
      <c r="D7" s="96" t="s">
        <v>12</v>
      </c>
      <c r="E7" s="232"/>
      <c r="F7" s="232"/>
      <c r="G7" s="94">
        <v>46112</v>
      </c>
      <c r="H7" s="232"/>
      <c r="I7" s="90">
        <v>46022</v>
      </c>
      <c r="N7" s="263" t="s">
        <v>156</v>
      </c>
      <c r="O7" s="295"/>
      <c r="P7" s="92" t="s">
        <v>12</v>
      </c>
      <c r="Q7" s="295"/>
      <c r="R7" s="232"/>
      <c r="S7" s="94">
        <v>46112</v>
      </c>
      <c r="T7" s="232"/>
      <c r="U7" s="90">
        <v>46022</v>
      </c>
    </row>
    <row r="8" spans="1:22" x14ac:dyDescent="0.3">
      <c r="B8" s="265"/>
      <c r="C8" s="296"/>
      <c r="D8" s="97"/>
      <c r="E8" s="296"/>
      <c r="F8" s="296"/>
      <c r="G8" s="95"/>
      <c r="H8" s="239"/>
      <c r="I8" s="91"/>
      <c r="N8" s="265"/>
      <c r="O8" s="296"/>
      <c r="P8" s="93"/>
      <c r="Q8" s="36"/>
      <c r="R8" s="296"/>
      <c r="S8" s="95"/>
      <c r="T8" s="239"/>
      <c r="U8" s="91"/>
    </row>
    <row r="9" spans="1:22" x14ac:dyDescent="0.3">
      <c r="B9" s="241" t="s">
        <v>11</v>
      </c>
      <c r="C9" s="238"/>
      <c r="D9" s="2"/>
      <c r="E9" s="238"/>
      <c r="F9" s="297"/>
      <c r="G9" s="16"/>
      <c r="H9" s="298"/>
      <c r="I9" s="120"/>
      <c r="N9" s="241" t="s">
        <v>11</v>
      </c>
      <c r="O9" s="238"/>
      <c r="P9" s="2"/>
      <c r="Q9" s="2"/>
      <c r="R9" s="299"/>
      <c r="S9" s="16"/>
      <c r="T9" s="298"/>
      <c r="U9" s="120"/>
    </row>
    <row r="10" spans="1:22" x14ac:dyDescent="0.3">
      <c r="B10" s="300" t="s">
        <v>10</v>
      </c>
      <c r="C10" s="238"/>
      <c r="D10" s="2">
        <v>4</v>
      </c>
      <c r="E10" s="238"/>
      <c r="F10" s="238"/>
      <c r="G10" s="58">
        <v>225413</v>
      </c>
      <c r="H10" s="3"/>
      <c r="I10" s="58">
        <v>221087</v>
      </c>
      <c r="N10" s="300" t="s">
        <v>114</v>
      </c>
      <c r="O10" s="238"/>
      <c r="P10" s="2">
        <v>11</v>
      </c>
      <c r="Q10" s="2"/>
      <c r="S10" s="56">
        <v>2044</v>
      </c>
      <c r="T10" s="59"/>
      <c r="U10" s="56">
        <v>2171</v>
      </c>
    </row>
    <row r="11" spans="1:22" x14ac:dyDescent="0.3">
      <c r="B11" s="300" t="s">
        <v>5</v>
      </c>
      <c r="C11" s="238"/>
      <c r="D11" s="2">
        <v>5</v>
      </c>
      <c r="E11" s="238"/>
      <c r="F11" s="238"/>
      <c r="G11" s="58">
        <v>40291</v>
      </c>
      <c r="H11" s="3"/>
      <c r="I11" s="58">
        <v>41007</v>
      </c>
      <c r="N11" s="300" t="s">
        <v>58</v>
      </c>
      <c r="O11" s="238"/>
      <c r="P11" s="2">
        <v>12</v>
      </c>
      <c r="Q11" s="2"/>
      <c r="S11" s="56">
        <v>3324</v>
      </c>
      <c r="T11" s="59"/>
      <c r="U11" s="56">
        <v>3149</v>
      </c>
    </row>
    <row r="12" spans="1:22" x14ac:dyDescent="0.3">
      <c r="B12" s="300" t="s">
        <v>8</v>
      </c>
      <c r="C12" s="238"/>
      <c r="D12" s="2">
        <v>6</v>
      </c>
      <c r="E12" s="238"/>
      <c r="F12" s="238"/>
      <c r="G12" s="58">
        <v>2102</v>
      </c>
      <c r="H12" s="3"/>
      <c r="I12" s="58">
        <v>1697</v>
      </c>
      <c r="N12" s="300" t="s">
        <v>59</v>
      </c>
      <c r="O12" s="238"/>
      <c r="P12" s="2">
        <v>13</v>
      </c>
      <c r="Q12" s="2"/>
      <c r="S12" s="56">
        <v>21170</v>
      </c>
      <c r="T12" s="59"/>
      <c r="U12" s="56">
        <v>27976</v>
      </c>
    </row>
    <row r="13" spans="1:22" x14ac:dyDescent="0.3">
      <c r="B13" s="300" t="s">
        <v>57</v>
      </c>
      <c r="C13" s="238"/>
      <c r="D13" s="2">
        <v>7</v>
      </c>
      <c r="E13" s="238"/>
      <c r="F13" s="238"/>
      <c r="G13" s="58">
        <v>9634</v>
      </c>
      <c r="H13" s="3"/>
      <c r="I13" s="58">
        <v>10382</v>
      </c>
      <c r="N13" s="300" t="s">
        <v>60</v>
      </c>
      <c r="O13" s="238"/>
      <c r="P13" s="2">
        <v>14</v>
      </c>
      <c r="Q13" s="2"/>
      <c r="S13" s="56">
        <v>2408</v>
      </c>
      <c r="T13" s="59"/>
      <c r="U13" s="56">
        <v>2664</v>
      </c>
      <c r="V13" s="301"/>
    </row>
    <row r="14" spans="1:22" x14ac:dyDescent="0.3">
      <c r="B14" s="300" t="s">
        <v>7</v>
      </c>
      <c r="C14" s="238"/>
      <c r="D14" s="2"/>
      <c r="E14" s="238"/>
      <c r="F14" s="238"/>
      <c r="G14" s="58">
        <v>3</v>
      </c>
      <c r="H14" s="3"/>
      <c r="I14" s="58">
        <v>11</v>
      </c>
      <c r="N14" s="300" t="s">
        <v>70</v>
      </c>
      <c r="P14" s="289">
        <v>15</v>
      </c>
      <c r="S14" s="56">
        <v>80466</v>
      </c>
      <c r="T14" s="59"/>
      <c r="U14" s="56">
        <v>81296</v>
      </c>
    </row>
    <row r="15" spans="1:22" x14ac:dyDescent="0.3">
      <c r="B15" s="300" t="s">
        <v>9</v>
      </c>
      <c r="C15" s="238"/>
      <c r="D15" s="2">
        <v>8</v>
      </c>
      <c r="E15" s="238"/>
      <c r="F15" s="238"/>
      <c r="G15" s="58">
        <v>2152</v>
      </c>
      <c r="H15" s="3"/>
      <c r="I15" s="58">
        <v>1830</v>
      </c>
    </row>
    <row r="16" spans="1:22" x14ac:dyDescent="0.3">
      <c r="S16" s="59"/>
      <c r="T16" s="59"/>
      <c r="U16" s="59"/>
    </row>
    <row r="17" spans="2:22" x14ac:dyDescent="0.3">
      <c r="B17" s="302" t="s">
        <v>92</v>
      </c>
      <c r="C17" s="238"/>
      <c r="D17" s="2"/>
      <c r="E17" s="238"/>
      <c r="F17" s="241"/>
      <c r="G17" s="57">
        <f>G10+G11+G12+G13+G14+G15</f>
        <v>279595</v>
      </c>
      <c r="H17" s="3"/>
      <c r="I17" s="57">
        <f>I10+I11+I12+I13+I14+I15</f>
        <v>276014</v>
      </c>
      <c r="N17" s="302" t="s">
        <v>94</v>
      </c>
      <c r="O17" s="238"/>
      <c r="P17" s="2"/>
      <c r="Q17" s="2"/>
      <c r="R17" s="303"/>
      <c r="S17" s="57">
        <f>SUM(S10:S14)</f>
        <v>109412</v>
      </c>
      <c r="T17" s="59"/>
      <c r="U17" s="57">
        <f>SUM(U10:U14)</f>
        <v>117256</v>
      </c>
    </row>
    <row r="18" spans="2:22" x14ac:dyDescent="0.3">
      <c r="B18" s="304"/>
      <c r="C18" s="238"/>
      <c r="D18" s="2"/>
      <c r="E18" s="238"/>
      <c r="F18" s="238"/>
      <c r="G18" s="3"/>
      <c r="H18" s="3"/>
      <c r="I18" s="3"/>
      <c r="L18" s="195" t="s">
        <v>53</v>
      </c>
      <c r="M18" s="195">
        <v>1117151</v>
      </c>
    </row>
    <row r="19" spans="2:22" x14ac:dyDescent="0.3">
      <c r="B19" s="241" t="s">
        <v>6</v>
      </c>
      <c r="D19" s="289"/>
      <c r="G19" s="3"/>
      <c r="H19" s="305"/>
      <c r="I19" s="305"/>
      <c r="M19" s="195">
        <v>5819666.7400000002</v>
      </c>
      <c r="N19" s="241" t="s">
        <v>6</v>
      </c>
      <c r="O19" s="238"/>
      <c r="P19" s="2"/>
      <c r="Q19" s="2"/>
      <c r="S19" s="56"/>
      <c r="T19" s="59"/>
      <c r="U19" s="56"/>
    </row>
    <row r="20" spans="2:22" x14ac:dyDescent="0.3">
      <c r="B20" s="300" t="s">
        <v>91</v>
      </c>
      <c r="D20" s="289"/>
      <c r="G20" s="87">
        <f>SUM(G21:G23)</f>
        <v>135636</v>
      </c>
      <c r="H20" s="15"/>
      <c r="I20" s="87">
        <f>SUM(I21:I23)</f>
        <v>132308</v>
      </c>
      <c r="N20" s="300" t="s">
        <v>59</v>
      </c>
      <c r="O20" s="238"/>
      <c r="P20" s="2">
        <v>13</v>
      </c>
      <c r="Q20" s="2"/>
      <c r="S20" s="56">
        <v>90945</v>
      </c>
      <c r="T20" s="59"/>
      <c r="U20" s="56">
        <v>92532</v>
      </c>
    </row>
    <row r="21" spans="2:22" x14ac:dyDescent="0.3">
      <c r="B21" s="273" t="s">
        <v>5</v>
      </c>
      <c r="D21" s="289">
        <v>5</v>
      </c>
      <c r="G21" s="58">
        <v>107950</v>
      </c>
      <c r="I21" s="56">
        <v>106700</v>
      </c>
      <c r="N21" s="300" t="s">
        <v>97</v>
      </c>
      <c r="O21" s="238"/>
      <c r="P21" s="2">
        <v>16</v>
      </c>
      <c r="Q21" s="2"/>
      <c r="S21" s="56">
        <v>31031</v>
      </c>
      <c r="T21" s="59"/>
      <c r="U21" s="56">
        <v>35017</v>
      </c>
      <c r="V21" s="301"/>
    </row>
    <row r="22" spans="2:22" x14ac:dyDescent="0.3">
      <c r="B22" s="273" t="s">
        <v>57</v>
      </c>
      <c r="D22" s="289">
        <v>7</v>
      </c>
      <c r="G22" s="58">
        <v>4742</v>
      </c>
      <c r="I22" s="56">
        <v>4742</v>
      </c>
      <c r="N22" s="300" t="s">
        <v>82</v>
      </c>
      <c r="P22" s="289">
        <v>17</v>
      </c>
      <c r="S22" s="59">
        <v>5433</v>
      </c>
      <c r="U22" s="59">
        <v>5433</v>
      </c>
    </row>
    <row r="23" spans="2:22" x14ac:dyDescent="0.3">
      <c r="B23" s="273" t="s">
        <v>90</v>
      </c>
      <c r="D23" s="2">
        <v>9</v>
      </c>
      <c r="G23" s="58">
        <v>22944</v>
      </c>
      <c r="H23" s="15"/>
      <c r="I23" s="56">
        <v>20866</v>
      </c>
      <c r="N23" s="300" t="s">
        <v>98</v>
      </c>
      <c r="O23" s="238"/>
      <c r="P23" s="2" t="s">
        <v>148</v>
      </c>
      <c r="Q23" s="2"/>
      <c r="S23" s="56">
        <v>5347</v>
      </c>
      <c r="T23" s="59"/>
      <c r="U23" s="56">
        <v>5194</v>
      </c>
    </row>
    <row r="24" spans="2:22" x14ac:dyDescent="0.3">
      <c r="B24" s="300" t="s">
        <v>4</v>
      </c>
      <c r="D24" s="289"/>
      <c r="G24" s="56">
        <v>30</v>
      </c>
      <c r="H24" s="15"/>
      <c r="I24" s="56">
        <v>30</v>
      </c>
      <c r="N24" s="300" t="s">
        <v>70</v>
      </c>
      <c r="O24" s="238"/>
      <c r="P24" s="2">
        <v>15</v>
      </c>
      <c r="Q24" s="2"/>
      <c r="S24" s="56">
        <v>145727</v>
      </c>
      <c r="T24" s="59"/>
      <c r="U24" s="56">
        <v>145882</v>
      </c>
    </row>
    <row r="25" spans="2:22" x14ac:dyDescent="0.3">
      <c r="B25" s="300" t="s">
        <v>3</v>
      </c>
      <c r="D25" s="289">
        <v>10</v>
      </c>
      <c r="G25" s="56">
        <v>175145</v>
      </c>
      <c r="H25" s="15"/>
      <c r="I25" s="56">
        <v>175729</v>
      </c>
    </row>
    <row r="26" spans="2:22" x14ac:dyDescent="0.3">
      <c r="B26" s="300" t="s">
        <v>2</v>
      </c>
      <c r="D26" s="289"/>
      <c r="G26" s="56">
        <v>0</v>
      </c>
      <c r="H26" s="15"/>
      <c r="I26" s="56">
        <v>9</v>
      </c>
      <c r="N26" s="302" t="s">
        <v>95</v>
      </c>
      <c r="O26" s="238"/>
      <c r="P26" s="2"/>
      <c r="Q26" s="2"/>
      <c r="S26" s="57">
        <f>SUM(S20:S24)</f>
        <v>278483</v>
      </c>
      <c r="T26" s="59"/>
      <c r="U26" s="57">
        <f>SUM(U20:U24)</f>
        <v>284058</v>
      </c>
    </row>
    <row r="28" spans="2:22" x14ac:dyDescent="0.3">
      <c r="N28" s="241" t="s">
        <v>87</v>
      </c>
      <c r="P28" s="2"/>
      <c r="Q28" s="2"/>
      <c r="S28" s="56"/>
      <c r="T28" s="59"/>
      <c r="U28" s="56"/>
    </row>
    <row r="29" spans="2:22" x14ac:dyDescent="0.3">
      <c r="N29" s="300" t="s">
        <v>14</v>
      </c>
      <c r="P29" s="2">
        <v>18</v>
      </c>
      <c r="Q29" s="2"/>
      <c r="S29" s="56">
        <v>490932</v>
      </c>
      <c r="T29" s="59"/>
      <c r="U29" s="56">
        <v>490932</v>
      </c>
    </row>
    <row r="30" spans="2:22" x14ac:dyDescent="0.3">
      <c r="D30" s="289"/>
      <c r="G30" s="5"/>
      <c r="H30" s="3"/>
      <c r="I30" s="5"/>
      <c r="N30" s="300" t="s">
        <v>56</v>
      </c>
      <c r="P30" s="289">
        <v>21</v>
      </c>
      <c r="S30" s="60">
        <v>53634</v>
      </c>
      <c r="T30" s="59"/>
      <c r="U30" s="60">
        <v>53447</v>
      </c>
    </row>
    <row r="31" spans="2:22" x14ac:dyDescent="0.3">
      <c r="N31" s="300" t="s">
        <v>65</v>
      </c>
      <c r="P31" s="289" t="s">
        <v>149</v>
      </c>
      <c r="S31" s="60">
        <v>88013</v>
      </c>
      <c r="T31" s="59"/>
      <c r="U31" s="60">
        <v>88013</v>
      </c>
    </row>
    <row r="32" spans="2:22" x14ac:dyDescent="0.3">
      <c r="N32" s="300" t="s">
        <v>96</v>
      </c>
      <c r="P32" s="2">
        <v>20</v>
      </c>
      <c r="Q32" s="2"/>
      <c r="S32" s="62">
        <v>-430067</v>
      </c>
      <c r="T32" s="63"/>
      <c r="U32" s="64">
        <v>-449616</v>
      </c>
    </row>
    <row r="33" spans="2:22" x14ac:dyDescent="0.3">
      <c r="J33" s="301"/>
      <c r="M33" s="301"/>
      <c r="V33" s="283"/>
    </row>
    <row r="34" spans="2:22" x14ac:dyDescent="0.3">
      <c r="B34" s="302" t="s">
        <v>93</v>
      </c>
      <c r="C34" s="238"/>
      <c r="D34" s="2"/>
      <c r="E34" s="238"/>
      <c r="G34" s="57">
        <f>G20+G24+G25+G26</f>
        <v>310811</v>
      </c>
      <c r="H34" s="3"/>
      <c r="I34" s="57">
        <f>I20+I24+I25+I26</f>
        <v>308076</v>
      </c>
      <c r="M34" s="301"/>
      <c r="N34" s="302" t="s">
        <v>25</v>
      </c>
      <c r="O34" s="238"/>
      <c r="P34" s="2"/>
      <c r="Q34" s="2"/>
      <c r="S34" s="65">
        <f>SUM(S29:S32)-1</f>
        <v>202511</v>
      </c>
      <c r="T34" s="63"/>
      <c r="U34" s="65">
        <f>SUM(U29:U32)</f>
        <v>182776</v>
      </c>
      <c r="V34" s="283"/>
    </row>
    <row r="35" spans="2:22" x14ac:dyDescent="0.3">
      <c r="D35" s="289"/>
      <c r="G35" s="3"/>
      <c r="H35" s="3"/>
      <c r="I35" s="3"/>
      <c r="N35" s="306"/>
      <c r="P35" s="289"/>
      <c r="Q35" s="289"/>
      <c r="S35" s="60"/>
      <c r="T35" s="59"/>
      <c r="U35" s="56"/>
    </row>
    <row r="36" spans="2:22" ht="15.75" x14ac:dyDescent="0.35">
      <c r="B36" s="307" t="s">
        <v>1</v>
      </c>
      <c r="D36" s="6"/>
      <c r="G36" s="57">
        <f>G34+G17</f>
        <v>590406</v>
      </c>
      <c r="H36" s="3"/>
      <c r="I36" s="57">
        <f>I34+I17</f>
        <v>584090</v>
      </c>
      <c r="N36" s="307" t="s">
        <v>155</v>
      </c>
      <c r="P36" s="6"/>
      <c r="Q36" s="6"/>
      <c r="S36" s="57">
        <f>S17+S26+S34</f>
        <v>590406</v>
      </c>
      <c r="T36" s="61"/>
      <c r="U36" s="57">
        <f>U17+U26+U34</f>
        <v>584090</v>
      </c>
    </row>
    <row r="37" spans="2:22" ht="15.75" x14ac:dyDescent="0.35">
      <c r="B37" s="290" t="s">
        <v>0</v>
      </c>
      <c r="C37" s="238"/>
      <c r="D37" s="8"/>
      <c r="E37" s="238"/>
      <c r="N37" s="290" t="s">
        <v>0</v>
      </c>
      <c r="P37" s="6"/>
      <c r="Q37" s="6"/>
      <c r="S37" s="5"/>
      <c r="T37" s="7"/>
      <c r="U37" s="5"/>
    </row>
    <row r="38" spans="2:22" x14ac:dyDescent="0.3">
      <c r="O38" s="238"/>
      <c r="P38" s="8"/>
      <c r="Q38" s="8"/>
      <c r="R38" s="14"/>
      <c r="S38" s="13">
        <f>G36-S36</f>
        <v>0</v>
      </c>
      <c r="T38" s="14"/>
      <c r="U38" s="13">
        <f>I36-U36</f>
        <v>0</v>
      </c>
    </row>
    <row r="40" spans="2:22" x14ac:dyDescent="0.3">
      <c r="G40" s="14"/>
      <c r="S40" s="283"/>
    </row>
    <row r="41" spans="2:22" x14ac:dyDescent="0.3">
      <c r="G41" s="14"/>
      <c r="S41" s="283"/>
    </row>
    <row r="42" spans="2:22" s="221" customFormat="1" ht="15.75" x14ac:dyDescent="0.35">
      <c r="G42" s="83"/>
      <c r="N42" s="195"/>
      <c r="O42" s="195"/>
      <c r="P42" s="195"/>
      <c r="Q42" s="195"/>
      <c r="R42" s="195"/>
      <c r="S42" s="195"/>
      <c r="T42" s="195"/>
      <c r="U42" s="195"/>
    </row>
    <row r="43" spans="2:22" s="221" customFormat="1" ht="15" customHeight="1" x14ac:dyDescent="0.35">
      <c r="B43" s="308"/>
      <c r="C43" s="197"/>
      <c r="D43" s="309"/>
      <c r="E43" s="309"/>
      <c r="F43" s="197"/>
      <c r="G43" s="84"/>
      <c r="H43" s="197"/>
      <c r="I43" s="308"/>
    </row>
    <row r="44" spans="2:22" s="221" customFormat="1" ht="15" customHeight="1" x14ac:dyDescent="0.35">
      <c r="B44" s="308"/>
      <c r="C44" s="197"/>
      <c r="D44" s="309"/>
      <c r="E44" s="309"/>
      <c r="F44" s="197"/>
      <c r="G44" s="84"/>
      <c r="H44" s="197"/>
      <c r="I44" s="308"/>
      <c r="N44" s="308"/>
      <c r="O44" s="197"/>
      <c r="P44" s="309"/>
      <c r="Q44" s="309"/>
      <c r="R44" s="197"/>
      <c r="S44" s="308"/>
      <c r="T44" s="197"/>
      <c r="U44" s="308"/>
    </row>
    <row r="45" spans="2:22" s="221" customFormat="1" ht="15" customHeight="1" x14ac:dyDescent="0.35">
      <c r="B45" s="308"/>
      <c r="C45" s="197"/>
      <c r="D45" s="309"/>
      <c r="E45" s="309"/>
      <c r="F45" s="197"/>
      <c r="G45" s="84"/>
      <c r="H45" s="197"/>
      <c r="I45" s="308"/>
      <c r="N45" s="308"/>
      <c r="O45" s="197"/>
      <c r="P45" s="309"/>
      <c r="Q45" s="309"/>
      <c r="R45" s="197"/>
      <c r="S45" s="308"/>
      <c r="T45" s="197"/>
      <c r="U45" s="308"/>
    </row>
    <row r="46" spans="2:22" s="221" customFormat="1" ht="15" customHeight="1" x14ac:dyDescent="0.35">
      <c r="B46" s="197"/>
      <c r="C46" s="197"/>
      <c r="D46" s="309"/>
      <c r="E46" s="309"/>
      <c r="F46" s="197"/>
      <c r="G46" s="85"/>
      <c r="H46" s="197"/>
      <c r="I46" s="310"/>
      <c r="N46" s="308"/>
      <c r="O46" s="197"/>
      <c r="P46" s="309"/>
      <c r="Q46" s="309"/>
      <c r="R46" s="197"/>
      <c r="S46" s="308"/>
      <c r="T46" s="197"/>
      <c r="U46" s="308"/>
    </row>
    <row r="47" spans="2:22" s="221" customFormat="1" ht="15" customHeight="1" x14ac:dyDescent="0.35">
      <c r="B47" s="311"/>
      <c r="C47" s="311"/>
      <c r="D47" s="309"/>
      <c r="E47" s="309"/>
      <c r="F47" s="309"/>
      <c r="G47" s="311"/>
      <c r="H47" s="309"/>
      <c r="I47" s="311"/>
      <c r="N47" s="197"/>
      <c r="O47" s="197"/>
      <c r="P47" s="309"/>
      <c r="Q47" s="309"/>
      <c r="R47" s="197"/>
      <c r="S47" s="197"/>
      <c r="T47" s="197"/>
      <c r="U47" s="197"/>
    </row>
    <row r="48" spans="2:22" s="221" customFormat="1" ht="15" customHeight="1" x14ac:dyDescent="0.35">
      <c r="B48" s="309"/>
      <c r="C48" s="309"/>
      <c r="D48" s="309"/>
      <c r="E48" s="309"/>
      <c r="F48" s="309"/>
      <c r="G48" s="309"/>
      <c r="H48" s="309"/>
      <c r="I48" s="309"/>
      <c r="N48" s="311"/>
      <c r="O48" s="311"/>
      <c r="P48" s="309"/>
      <c r="Q48" s="309"/>
      <c r="R48" s="309"/>
      <c r="S48" s="311"/>
      <c r="T48" s="309"/>
      <c r="U48" s="311"/>
    </row>
    <row r="49" spans="2:21" ht="15" customHeight="1" x14ac:dyDescent="0.3">
      <c r="B49" s="309"/>
      <c r="C49" s="197"/>
      <c r="D49" s="309"/>
      <c r="E49" s="309"/>
      <c r="F49" s="309"/>
      <c r="G49" s="311"/>
      <c r="H49" s="309"/>
      <c r="I49" s="311"/>
      <c r="N49" s="309"/>
      <c r="O49" s="309"/>
      <c r="P49" s="309"/>
      <c r="Q49" s="309"/>
      <c r="R49" s="309"/>
      <c r="S49" s="309"/>
      <c r="T49" s="309"/>
      <c r="U49" s="309"/>
    </row>
    <row r="50" spans="2:21" ht="15" customHeight="1" x14ac:dyDescent="0.3">
      <c r="B50" s="309"/>
      <c r="C50" s="197"/>
      <c r="D50" s="309"/>
      <c r="E50" s="309"/>
      <c r="F50" s="309"/>
      <c r="G50" s="312"/>
      <c r="H50" s="309"/>
      <c r="I50" s="311"/>
      <c r="N50" s="309"/>
      <c r="O50" s="197"/>
      <c r="P50" s="309"/>
      <c r="Q50" s="309"/>
      <c r="R50" s="309"/>
      <c r="S50" s="311"/>
      <c r="T50" s="309"/>
      <c r="U50" s="311"/>
    </row>
    <row r="51" spans="2:21" ht="15" customHeight="1" x14ac:dyDescent="0.3">
      <c r="B51" s="309"/>
      <c r="C51" s="197"/>
      <c r="D51" s="309"/>
      <c r="E51" s="309"/>
      <c r="F51" s="309"/>
      <c r="G51" s="309"/>
      <c r="H51" s="309"/>
      <c r="I51" s="309"/>
      <c r="N51" s="309"/>
      <c r="O51" s="197"/>
      <c r="P51" s="309"/>
      <c r="Q51" s="309"/>
      <c r="R51" s="309"/>
      <c r="S51" s="311"/>
      <c r="T51" s="309"/>
      <c r="U51" s="311"/>
    </row>
    <row r="52" spans="2:21" ht="15" customHeight="1" x14ac:dyDescent="0.3">
      <c r="N52" s="309"/>
      <c r="O52" s="197"/>
      <c r="P52" s="309"/>
      <c r="Q52" s="309"/>
      <c r="R52" s="309"/>
      <c r="S52" s="309"/>
      <c r="T52" s="309"/>
      <c r="U52" s="309"/>
    </row>
  </sheetData>
  <mergeCells count="8">
    <mergeCell ref="U7:U8"/>
    <mergeCell ref="N7:N8"/>
    <mergeCell ref="P7:P8"/>
    <mergeCell ref="S7:S8"/>
    <mergeCell ref="B7:B8"/>
    <mergeCell ref="D7:D8"/>
    <mergeCell ref="G7:G8"/>
    <mergeCell ref="I7:I8"/>
  </mergeCells>
  <printOptions horizontalCentered="1"/>
  <pageMargins left="0.51181102362204722" right="0.51181102362204722" top="0.39370078740157483" bottom="0.39370078740157483" header="0" footer="0.31496062992125984"/>
  <pageSetup paperSize="9" scale="34" orientation="portrait" r:id="rId1"/>
  <ignoredErrors>
    <ignoredError sqref="G20:I2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S37"/>
  <sheetViews>
    <sheetView showGridLines="0" zoomScaleNormal="100" workbookViewId="0">
      <selection sqref="A1:XFD1048576"/>
    </sheetView>
  </sheetViews>
  <sheetFormatPr defaultColWidth="9.33203125" defaultRowHeight="15" x14ac:dyDescent="0.3"/>
  <cols>
    <col min="1" max="1" width="9.33203125" style="195" customWidth="1"/>
    <col min="2" max="2" width="67.6640625" style="195" customWidth="1"/>
    <col min="3" max="3" width="2" style="195" customWidth="1"/>
    <col min="4" max="4" width="8.6640625" style="195" customWidth="1"/>
    <col min="5" max="5" width="3.5" style="195" customWidth="1"/>
    <col min="6" max="6" width="18.83203125" style="195" customWidth="1"/>
    <col min="7" max="7" width="2.83203125" style="195" customWidth="1"/>
    <col min="8" max="8" width="18.83203125" style="195" customWidth="1"/>
    <col min="9" max="9" width="2.83203125" style="195" customWidth="1"/>
    <col min="10" max="10" width="2.83203125" style="252" customWidth="1"/>
    <col min="11" max="11" width="27.6640625" style="195" customWidth="1"/>
    <col min="12" max="14" width="12.83203125" style="195" customWidth="1"/>
    <col min="15" max="15" width="12.5" style="195" customWidth="1"/>
    <col min="16" max="16" width="16.1640625" style="195" bestFit="1" customWidth="1"/>
    <col min="17" max="17" width="9.33203125" style="195"/>
    <col min="18" max="18" width="15.1640625" style="195" bestFit="1" customWidth="1"/>
    <col min="19" max="16384" width="9.33203125" style="195"/>
  </cols>
  <sheetData>
    <row r="1" spans="1:19" ht="15" customHeight="1" x14ac:dyDescent="0.3">
      <c r="A1" s="257"/>
      <c r="B1" s="228" t="s">
        <v>89</v>
      </c>
      <c r="C1" s="257"/>
      <c r="D1" s="257"/>
      <c r="E1" s="257"/>
      <c r="F1" s="257"/>
      <c r="G1" s="257"/>
      <c r="H1" s="257"/>
      <c r="I1" s="257"/>
      <c r="J1" s="257"/>
      <c r="K1" s="258"/>
      <c r="L1" s="258"/>
      <c r="M1" s="259"/>
    </row>
    <row r="2" spans="1:19" ht="15" customHeight="1" x14ac:dyDescent="0.3">
      <c r="A2" s="257"/>
      <c r="B2" s="228" t="s">
        <v>101</v>
      </c>
      <c r="C2" s="257"/>
      <c r="D2" s="257"/>
      <c r="E2" s="257"/>
      <c r="F2" s="257"/>
      <c r="G2" s="257"/>
      <c r="H2" s="257"/>
      <c r="I2" s="257"/>
      <c r="J2" s="257"/>
      <c r="K2" s="258"/>
      <c r="L2" s="258"/>
      <c r="M2" s="259"/>
    </row>
    <row r="3" spans="1:19" ht="15" customHeight="1" x14ac:dyDescent="0.3">
      <c r="A3" s="257"/>
      <c r="B3" s="228" t="s">
        <v>158</v>
      </c>
      <c r="C3" s="257"/>
      <c r="D3" s="257"/>
      <c r="E3" s="257"/>
      <c r="F3" s="257"/>
      <c r="G3" s="257"/>
      <c r="H3" s="257"/>
      <c r="I3" s="257"/>
      <c r="J3" s="257"/>
      <c r="K3" s="258"/>
      <c r="L3" s="258"/>
      <c r="M3" s="259"/>
    </row>
    <row r="4" spans="1:19" ht="15" customHeight="1" x14ac:dyDescent="0.35">
      <c r="A4" s="230"/>
      <c r="B4" s="228" t="s">
        <v>99</v>
      </c>
      <c r="C4" s="232"/>
      <c r="D4" s="232"/>
      <c r="E4" s="232"/>
      <c r="F4" s="260"/>
      <c r="G4" s="260"/>
      <c r="H4" s="260"/>
      <c r="I4" s="260"/>
      <c r="J4" s="260"/>
      <c r="M4" s="259"/>
    </row>
    <row r="5" spans="1:19" ht="15.75" customHeight="1" x14ac:dyDescent="0.35">
      <c r="A5" s="230"/>
      <c r="B5" s="261"/>
      <c r="C5" s="230"/>
      <c r="D5" s="261"/>
      <c r="E5" s="36"/>
      <c r="F5" s="262"/>
      <c r="G5" s="260"/>
      <c r="H5" s="262"/>
      <c r="I5" s="260"/>
      <c r="J5" s="260"/>
      <c r="M5" s="259"/>
    </row>
    <row r="6" spans="1:19" ht="15.75" customHeight="1" x14ac:dyDescent="0.3">
      <c r="A6" s="230"/>
      <c r="B6" s="263" t="s">
        <v>21</v>
      </c>
      <c r="C6" s="230"/>
      <c r="D6" s="92" t="s">
        <v>12</v>
      </c>
      <c r="E6" s="36"/>
      <c r="F6" s="98">
        <v>46112</v>
      </c>
      <c r="G6" s="264"/>
      <c r="H6" s="98">
        <v>45747</v>
      </c>
      <c r="I6" s="36"/>
      <c r="J6" s="234"/>
      <c r="M6" s="259"/>
    </row>
    <row r="7" spans="1:19" x14ac:dyDescent="0.3">
      <c r="B7" s="265"/>
      <c r="C7" s="238"/>
      <c r="D7" s="93"/>
      <c r="E7" s="33"/>
      <c r="F7" s="99"/>
      <c r="G7" s="266"/>
      <c r="H7" s="99"/>
      <c r="I7" s="33"/>
      <c r="J7" s="47"/>
      <c r="M7" s="259"/>
    </row>
    <row r="8" spans="1:19" x14ac:dyDescent="0.3">
      <c r="B8" s="267"/>
      <c r="C8" s="238"/>
      <c r="D8" s="33"/>
      <c r="E8" s="33"/>
      <c r="F8" s="48"/>
      <c r="G8" s="268"/>
      <c r="H8" s="269"/>
      <c r="I8" s="33"/>
      <c r="J8" s="49"/>
      <c r="M8" s="259"/>
    </row>
    <row r="9" spans="1:19" ht="6" customHeight="1" x14ac:dyDescent="0.3">
      <c r="B9" s="267"/>
      <c r="C9" s="238"/>
      <c r="D9" s="36"/>
      <c r="E9" s="36"/>
      <c r="F9" s="22"/>
      <c r="G9" s="268"/>
      <c r="H9" s="22"/>
      <c r="I9" s="36"/>
      <c r="J9" s="47"/>
      <c r="M9" s="259"/>
    </row>
    <row r="10" spans="1:19" ht="15.75" x14ac:dyDescent="0.35">
      <c r="B10" s="270" t="s">
        <v>102</v>
      </c>
      <c r="C10" s="238"/>
      <c r="D10" s="2">
        <v>22</v>
      </c>
      <c r="E10" s="2"/>
      <c r="F10" s="66">
        <v>25039</v>
      </c>
      <c r="G10" s="55"/>
      <c r="H10" s="66">
        <v>30305</v>
      </c>
      <c r="I10" s="2"/>
      <c r="J10" s="10"/>
      <c r="M10" s="271"/>
      <c r="N10" s="272"/>
      <c r="O10" s="272"/>
      <c r="P10" s="260"/>
      <c r="Q10" s="260"/>
      <c r="R10" s="260"/>
      <c r="S10" s="260"/>
    </row>
    <row r="11" spans="1:19" ht="15.75" x14ac:dyDescent="0.35">
      <c r="B11" s="270" t="s">
        <v>20</v>
      </c>
      <c r="C11" s="238"/>
      <c r="D11" s="2">
        <v>23</v>
      </c>
      <c r="E11" s="2"/>
      <c r="F11" s="66">
        <v>-11009</v>
      </c>
      <c r="G11" s="55"/>
      <c r="H11" s="66">
        <v>-11260</v>
      </c>
      <c r="I11" s="2"/>
      <c r="J11" s="10"/>
      <c r="N11" s="272"/>
      <c r="O11" s="272"/>
      <c r="P11" s="260"/>
      <c r="Q11" s="260"/>
      <c r="R11" s="260"/>
      <c r="S11" s="260"/>
    </row>
    <row r="12" spans="1:19" ht="6" customHeight="1" x14ac:dyDescent="0.35">
      <c r="B12" s="273"/>
      <c r="C12" s="238"/>
      <c r="D12" s="34"/>
      <c r="E12" s="34"/>
      <c r="F12" s="274"/>
      <c r="G12" s="55"/>
      <c r="H12" s="274"/>
      <c r="I12" s="34"/>
      <c r="J12" s="10"/>
      <c r="N12" s="272"/>
      <c r="O12" s="272"/>
      <c r="P12" s="260"/>
      <c r="Q12" s="260"/>
      <c r="R12" s="260"/>
      <c r="S12" s="260"/>
    </row>
    <row r="13" spans="1:19" ht="15.75" x14ac:dyDescent="0.35">
      <c r="B13" s="275" t="s">
        <v>19</v>
      </c>
      <c r="D13" s="276"/>
      <c r="E13" s="276"/>
      <c r="F13" s="67">
        <f>F10+F11</f>
        <v>14030</v>
      </c>
      <c r="G13" s="277"/>
      <c r="H13" s="67">
        <f>H10+H11</f>
        <v>19045</v>
      </c>
      <c r="I13" s="276"/>
      <c r="J13" s="11"/>
      <c r="N13" s="272"/>
      <c r="O13" s="272"/>
      <c r="P13" s="260"/>
      <c r="Q13" s="260"/>
      <c r="R13" s="260"/>
      <c r="S13" s="260"/>
    </row>
    <row r="14" spans="1:19" ht="6" customHeight="1" x14ac:dyDescent="0.35">
      <c r="D14" s="276"/>
      <c r="E14" s="276"/>
      <c r="F14" s="274"/>
      <c r="G14" s="277"/>
      <c r="H14" s="274"/>
      <c r="I14" s="276"/>
      <c r="J14" s="12"/>
      <c r="N14" s="272"/>
      <c r="O14" s="272"/>
      <c r="P14" s="260"/>
      <c r="Q14" s="260"/>
      <c r="R14" s="260"/>
      <c r="S14" s="260"/>
    </row>
    <row r="15" spans="1:19" ht="15.75" x14ac:dyDescent="0.35">
      <c r="B15" s="278" t="s">
        <v>18</v>
      </c>
      <c r="D15" s="276"/>
      <c r="E15" s="276"/>
      <c r="F15" s="68">
        <f>SUM(F16:F21)</f>
        <v>3763</v>
      </c>
      <c r="G15" s="277"/>
      <c r="H15" s="68">
        <f>SUM(H16:H21)</f>
        <v>-10616</v>
      </c>
      <c r="I15" s="276"/>
      <c r="J15" s="37"/>
      <c r="M15" s="259"/>
      <c r="N15" s="272"/>
      <c r="O15" s="272"/>
      <c r="P15" s="272"/>
      <c r="Q15" s="279"/>
      <c r="R15" s="280"/>
      <c r="S15" s="272"/>
    </row>
    <row r="16" spans="1:19" ht="15.75" x14ac:dyDescent="0.35">
      <c r="B16" s="281" t="s">
        <v>103</v>
      </c>
      <c r="D16" s="2">
        <v>24</v>
      </c>
      <c r="E16" s="2"/>
      <c r="F16" s="66">
        <v>-10848</v>
      </c>
      <c r="G16" s="277"/>
      <c r="H16" s="66">
        <v>-10391</v>
      </c>
      <c r="I16" s="2"/>
      <c r="J16" s="10"/>
      <c r="N16" s="272"/>
      <c r="O16" s="272"/>
      <c r="P16" s="272"/>
      <c r="Q16" s="279"/>
      <c r="R16" s="272"/>
      <c r="S16" s="272"/>
    </row>
    <row r="17" spans="2:19" ht="15.75" x14ac:dyDescent="0.35">
      <c r="B17" s="281" t="s">
        <v>104</v>
      </c>
      <c r="D17" s="282">
        <v>25</v>
      </c>
      <c r="E17" s="282"/>
      <c r="F17" s="66">
        <v>-1396</v>
      </c>
      <c r="G17" s="277"/>
      <c r="H17" s="66">
        <v>11</v>
      </c>
      <c r="I17" s="282"/>
      <c r="J17" s="10"/>
      <c r="K17" s="283"/>
      <c r="L17" s="283"/>
      <c r="M17" s="284"/>
      <c r="N17" s="272"/>
      <c r="O17" s="272"/>
      <c r="P17" s="272"/>
      <c r="Q17" s="279"/>
      <c r="R17" s="272"/>
      <c r="S17" s="272"/>
    </row>
    <row r="18" spans="2:19" ht="15.75" x14ac:dyDescent="0.35">
      <c r="B18" s="281" t="s">
        <v>105</v>
      </c>
      <c r="D18" s="282"/>
      <c r="E18" s="282"/>
      <c r="F18" s="66">
        <v>-408</v>
      </c>
      <c r="G18" s="277"/>
      <c r="H18" s="66">
        <v>-449</v>
      </c>
      <c r="I18" s="282"/>
      <c r="J18" s="10"/>
      <c r="P18" s="272"/>
      <c r="Q18" s="279"/>
      <c r="R18" s="272"/>
      <c r="S18" s="272"/>
    </row>
    <row r="19" spans="2:19" ht="15.75" x14ac:dyDescent="0.35">
      <c r="B19" s="281" t="s">
        <v>106</v>
      </c>
      <c r="D19" s="4">
        <v>26</v>
      </c>
      <c r="E19" s="4"/>
      <c r="F19" s="69">
        <v>3986</v>
      </c>
      <c r="G19" s="53"/>
      <c r="H19" s="69">
        <v>-138</v>
      </c>
      <c r="I19" s="4"/>
      <c r="J19" s="10"/>
      <c r="K19" s="285"/>
      <c r="L19" s="285"/>
      <c r="M19" s="284"/>
      <c r="N19" s="284"/>
      <c r="P19" s="272"/>
      <c r="Q19" s="279"/>
      <c r="R19" s="272"/>
      <c r="S19" s="272"/>
    </row>
    <row r="20" spans="2:19" ht="15.75" x14ac:dyDescent="0.35">
      <c r="B20" s="281" t="s">
        <v>84</v>
      </c>
      <c r="D20" s="4"/>
      <c r="E20" s="4"/>
      <c r="F20" s="69">
        <v>0</v>
      </c>
      <c r="G20" s="277"/>
      <c r="H20" s="69">
        <v>0</v>
      </c>
      <c r="I20" s="4"/>
      <c r="J20" s="10"/>
      <c r="K20" s="284"/>
      <c r="L20" s="284"/>
      <c r="N20" s="272"/>
      <c r="O20" s="272"/>
      <c r="P20" s="272"/>
      <c r="Q20" s="279"/>
      <c r="R20" s="272"/>
      <c r="S20" s="272"/>
    </row>
    <row r="21" spans="2:19" ht="15.75" x14ac:dyDescent="0.35">
      <c r="B21" s="281" t="s">
        <v>107</v>
      </c>
      <c r="D21" s="282">
        <v>27</v>
      </c>
      <c r="E21" s="282"/>
      <c r="F21" s="69">
        <v>12429</v>
      </c>
      <c r="G21" s="277"/>
      <c r="H21" s="69">
        <v>351</v>
      </c>
      <c r="I21" s="282"/>
      <c r="J21" s="10"/>
      <c r="N21" s="272"/>
      <c r="O21" s="272"/>
      <c r="P21" s="272"/>
      <c r="Q21" s="279"/>
      <c r="R21" s="272"/>
      <c r="S21" s="272"/>
    </row>
    <row r="22" spans="2:19" ht="6" customHeight="1" x14ac:dyDescent="0.35">
      <c r="D22" s="276"/>
      <c r="E22" s="276"/>
      <c r="F22" s="70"/>
      <c r="G22" s="277"/>
      <c r="H22" s="70"/>
      <c r="I22" s="276"/>
      <c r="J22" s="12"/>
      <c r="N22" s="272"/>
      <c r="O22" s="272"/>
      <c r="P22" s="286"/>
      <c r="Q22" s="260"/>
      <c r="R22" s="260"/>
      <c r="S22" s="260"/>
    </row>
    <row r="23" spans="2:19" ht="15.75" x14ac:dyDescent="0.35">
      <c r="B23" s="275" t="s">
        <v>108</v>
      </c>
      <c r="D23" s="276"/>
      <c r="E23" s="276"/>
      <c r="F23" s="67">
        <f>F13+F15</f>
        <v>17793</v>
      </c>
      <c r="G23" s="277"/>
      <c r="H23" s="67">
        <f>H13+H15</f>
        <v>8429</v>
      </c>
      <c r="I23" s="276"/>
      <c r="J23" s="11"/>
      <c r="M23" s="284"/>
      <c r="N23" s="272"/>
      <c r="O23" s="272"/>
      <c r="P23" s="260"/>
      <c r="Q23" s="260"/>
      <c r="R23" s="260"/>
      <c r="S23" s="260"/>
    </row>
    <row r="24" spans="2:19" ht="6" customHeight="1" x14ac:dyDescent="0.35">
      <c r="D24" s="276"/>
      <c r="E24" s="276"/>
      <c r="F24" s="70"/>
      <c r="G24" s="277"/>
      <c r="H24" s="70"/>
      <c r="I24" s="276"/>
      <c r="J24" s="12"/>
      <c r="N24" s="272"/>
      <c r="O24" s="272"/>
      <c r="P24" s="260"/>
      <c r="Q24" s="260"/>
      <c r="R24" s="260"/>
      <c r="S24" s="260"/>
    </row>
    <row r="25" spans="2:19" ht="15.75" x14ac:dyDescent="0.35">
      <c r="B25" s="195" t="s">
        <v>109</v>
      </c>
      <c r="D25" s="4">
        <v>28</v>
      </c>
      <c r="E25" s="4"/>
      <c r="F25" s="66">
        <v>7507</v>
      </c>
      <c r="G25" s="277"/>
      <c r="H25" s="66">
        <v>4177</v>
      </c>
      <c r="I25" s="4"/>
      <c r="J25" s="10"/>
      <c r="K25" s="272"/>
      <c r="L25" s="272"/>
      <c r="N25" s="272"/>
      <c r="O25" s="272"/>
      <c r="P25" s="260"/>
      <c r="Q25" s="260"/>
      <c r="R25" s="260"/>
      <c r="S25" s="260"/>
    </row>
    <row r="26" spans="2:19" ht="15.75" x14ac:dyDescent="0.35">
      <c r="B26" s="195" t="s">
        <v>110</v>
      </c>
      <c r="D26" s="4">
        <v>28</v>
      </c>
      <c r="E26" s="4"/>
      <c r="F26" s="66">
        <v>-5752</v>
      </c>
      <c r="G26" s="277"/>
      <c r="H26" s="66">
        <v>-19941</v>
      </c>
      <c r="I26" s="4"/>
      <c r="J26" s="10"/>
      <c r="K26" s="272"/>
      <c r="L26" s="272"/>
      <c r="N26" s="272"/>
      <c r="O26" s="272"/>
      <c r="P26" s="260"/>
      <c r="Q26" s="260"/>
      <c r="R26" s="260"/>
      <c r="S26" s="260"/>
    </row>
    <row r="27" spans="2:19" ht="6" customHeight="1" x14ac:dyDescent="0.35">
      <c r="D27" s="276"/>
      <c r="E27" s="276"/>
      <c r="F27" s="70"/>
      <c r="G27" s="277"/>
      <c r="H27" s="70"/>
      <c r="I27" s="276"/>
      <c r="J27" s="12"/>
      <c r="N27" s="272"/>
      <c r="O27" s="272"/>
      <c r="P27" s="260"/>
      <c r="Q27" s="260"/>
      <c r="R27" s="260"/>
      <c r="S27" s="260"/>
    </row>
    <row r="28" spans="2:19" ht="15.75" x14ac:dyDescent="0.35">
      <c r="B28" s="287" t="s">
        <v>111</v>
      </c>
      <c r="D28" s="276"/>
      <c r="E28" s="276"/>
      <c r="F28" s="71">
        <f>F23+F25+F26</f>
        <v>19548</v>
      </c>
      <c r="G28" s="277"/>
      <c r="H28" s="71">
        <f>H23+H25+H26</f>
        <v>-7335</v>
      </c>
      <c r="I28" s="276"/>
      <c r="J28" s="11"/>
      <c r="M28" s="288"/>
      <c r="N28" s="272"/>
      <c r="O28" s="272"/>
      <c r="P28" s="260"/>
      <c r="Q28" s="260"/>
      <c r="R28" s="260"/>
      <c r="S28" s="260"/>
    </row>
    <row r="29" spans="2:19" ht="6" customHeight="1" x14ac:dyDescent="0.35">
      <c r="F29" s="70"/>
      <c r="G29" s="277"/>
      <c r="H29" s="70"/>
      <c r="J29" s="12"/>
      <c r="N29" s="272"/>
      <c r="O29" s="272"/>
      <c r="P29" s="260"/>
      <c r="Q29" s="260"/>
      <c r="R29" s="260"/>
      <c r="S29" s="260"/>
    </row>
    <row r="30" spans="2:19" ht="15.75" x14ac:dyDescent="0.35">
      <c r="B30" s="195" t="s">
        <v>17</v>
      </c>
      <c r="D30" s="289"/>
      <c r="F30" s="66">
        <v>0</v>
      </c>
      <c r="G30" s="277"/>
      <c r="H30" s="66">
        <v>0</v>
      </c>
      <c r="J30" s="10"/>
      <c r="N30" s="272"/>
      <c r="O30" s="272"/>
      <c r="P30" s="260"/>
      <c r="Q30" s="260"/>
      <c r="R30" s="260"/>
      <c r="S30" s="260"/>
    </row>
    <row r="31" spans="2:19" ht="6" customHeight="1" x14ac:dyDescent="0.35">
      <c r="F31" s="70"/>
      <c r="G31" s="277"/>
      <c r="H31" s="70"/>
      <c r="J31" s="12"/>
      <c r="N31" s="272"/>
      <c r="O31" s="272"/>
      <c r="P31" s="260"/>
      <c r="Q31" s="260"/>
      <c r="R31" s="260"/>
      <c r="S31" s="260"/>
    </row>
    <row r="32" spans="2:19" ht="15.75" x14ac:dyDescent="0.35">
      <c r="B32" s="287" t="s">
        <v>164</v>
      </c>
      <c r="D32" s="289" t="s">
        <v>79</v>
      </c>
      <c r="F32" s="71">
        <f>F28+F30</f>
        <v>19548</v>
      </c>
      <c r="G32" s="277"/>
      <c r="H32" s="71">
        <f>H28+H30</f>
        <v>-7335</v>
      </c>
      <c r="J32" s="11"/>
      <c r="K32" s="259"/>
      <c r="N32" s="272"/>
      <c r="O32" s="272"/>
      <c r="P32" s="260"/>
      <c r="Q32" s="260"/>
      <c r="R32" s="260"/>
      <c r="S32" s="260"/>
    </row>
    <row r="33" spans="2:19" ht="15.75" x14ac:dyDescent="0.35">
      <c r="B33" s="287" t="s">
        <v>112</v>
      </c>
      <c r="F33" s="81">
        <f>(F32*1000)/181197364435</f>
        <v>1.0788236385751821E-4</v>
      </c>
      <c r="G33" s="54"/>
      <c r="H33" s="81">
        <f>(H32*1000)/181197364435</f>
        <v>-4.0480721244879073E-5</v>
      </c>
      <c r="J33" s="50"/>
      <c r="K33" s="259"/>
      <c r="L33" s="259"/>
      <c r="M33" s="35"/>
      <c r="N33" s="272"/>
      <c r="O33" s="272"/>
      <c r="P33" s="260"/>
      <c r="Q33" s="260"/>
      <c r="R33" s="260"/>
      <c r="S33" s="260"/>
    </row>
    <row r="34" spans="2:19" x14ac:dyDescent="0.3">
      <c r="B34" s="290" t="s">
        <v>0</v>
      </c>
      <c r="K34" s="259"/>
      <c r="L34" s="259"/>
      <c r="M34" s="35"/>
    </row>
    <row r="35" spans="2:19" x14ac:dyDescent="0.3">
      <c r="K35" s="259"/>
      <c r="L35" s="259"/>
      <c r="M35" s="35"/>
    </row>
    <row r="36" spans="2:19" x14ac:dyDescent="0.3">
      <c r="B36" s="238"/>
      <c r="J36" s="291"/>
      <c r="K36" s="259"/>
      <c r="L36" s="259"/>
      <c r="M36" s="35"/>
    </row>
    <row r="37" spans="2:19" x14ac:dyDescent="0.3">
      <c r="B37" s="238"/>
      <c r="K37" s="259"/>
      <c r="L37" s="259"/>
      <c r="M37" s="35"/>
    </row>
  </sheetData>
  <mergeCells count="4">
    <mergeCell ref="H6:H7"/>
    <mergeCell ref="D6:D7"/>
    <mergeCell ref="B6:B7"/>
    <mergeCell ref="F6:F7"/>
  </mergeCells>
  <printOptions horizontalCentered="1"/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J135"/>
  <sheetViews>
    <sheetView showGridLines="0" zoomScaleNormal="100" workbookViewId="0">
      <selection sqref="A1:XFD1048576"/>
    </sheetView>
  </sheetViews>
  <sheetFormatPr defaultColWidth="9.33203125" defaultRowHeight="15" x14ac:dyDescent="0.3"/>
  <cols>
    <col min="1" max="1" width="4.5" style="195" customWidth="1"/>
    <col min="2" max="2" width="75.33203125" style="195" customWidth="1"/>
    <col min="3" max="3" width="2" style="195" customWidth="1"/>
    <col min="4" max="4" width="5.1640625" style="195" customWidth="1"/>
    <col min="5" max="5" width="2.83203125" style="195" customWidth="1"/>
    <col min="6" max="6" width="18.83203125" style="195" customWidth="1"/>
    <col min="7" max="7" width="2.83203125" style="195" customWidth="1"/>
    <col min="8" max="8" width="18.83203125" style="195" customWidth="1"/>
    <col min="9" max="9" width="2.83203125" style="195" customWidth="1"/>
    <col min="10" max="10" width="1.6640625" style="195" customWidth="1"/>
    <col min="11" max="16384" width="9.33203125" style="195"/>
  </cols>
  <sheetData>
    <row r="1" spans="1:10" ht="15" customHeight="1" x14ac:dyDescent="0.3">
      <c r="A1" s="227"/>
      <c r="B1" s="228" t="s">
        <v>89</v>
      </c>
      <c r="C1" s="227"/>
      <c r="D1" s="227"/>
      <c r="E1" s="227"/>
      <c r="F1" s="227"/>
      <c r="G1" s="227"/>
      <c r="H1" s="227"/>
      <c r="I1" s="227"/>
      <c r="J1" s="227"/>
    </row>
    <row r="2" spans="1:10" ht="15" customHeight="1" x14ac:dyDescent="0.3">
      <c r="A2" s="227"/>
      <c r="B2" s="228" t="s">
        <v>101</v>
      </c>
      <c r="C2" s="227"/>
      <c r="D2" s="227"/>
      <c r="E2" s="227"/>
      <c r="F2" s="227"/>
      <c r="G2" s="227"/>
      <c r="H2" s="227"/>
      <c r="I2" s="227"/>
      <c r="J2" s="227"/>
    </row>
    <row r="3" spans="1:10" ht="15" customHeight="1" x14ac:dyDescent="0.3">
      <c r="A3" s="227"/>
      <c r="B3" s="228" t="s">
        <v>159</v>
      </c>
      <c r="C3" s="227"/>
      <c r="D3" s="227"/>
      <c r="E3" s="227"/>
      <c r="F3" s="227"/>
      <c r="G3" s="227"/>
      <c r="H3" s="227"/>
      <c r="I3" s="227"/>
      <c r="J3" s="227"/>
    </row>
    <row r="4" spans="1:10" ht="15" customHeight="1" x14ac:dyDescent="0.3">
      <c r="A4" s="229"/>
      <c r="B4" s="228" t="s">
        <v>100</v>
      </c>
      <c r="C4" s="229"/>
      <c r="D4" s="229"/>
      <c r="E4" s="229"/>
      <c r="F4" s="229"/>
      <c r="G4" s="229"/>
      <c r="H4" s="229"/>
      <c r="I4" s="229"/>
      <c r="J4" s="229"/>
    </row>
    <row r="5" spans="1:10" x14ac:dyDescent="0.3">
      <c r="A5" s="230"/>
      <c r="B5" s="231"/>
      <c r="C5" s="230"/>
      <c r="D5" s="231"/>
      <c r="E5" s="232"/>
      <c r="F5" s="232"/>
      <c r="G5" s="232"/>
      <c r="H5" s="232"/>
      <c r="I5" s="232"/>
      <c r="J5" s="230"/>
    </row>
    <row r="6" spans="1:10" ht="15.75" customHeight="1" x14ac:dyDescent="0.3">
      <c r="A6" s="230"/>
      <c r="B6" s="233" t="s">
        <v>21</v>
      </c>
      <c r="C6" s="230"/>
      <c r="D6" s="102" t="s">
        <v>12</v>
      </c>
      <c r="E6" s="234"/>
      <c r="F6" s="235">
        <v>46112</v>
      </c>
      <c r="G6" s="236"/>
      <c r="H6" s="100">
        <v>45747</v>
      </c>
      <c r="I6" s="234"/>
      <c r="J6" s="230"/>
    </row>
    <row r="7" spans="1:10" x14ac:dyDescent="0.3">
      <c r="B7" s="237"/>
      <c r="C7" s="238"/>
      <c r="D7" s="93"/>
      <c r="E7" s="239"/>
      <c r="F7" s="240"/>
      <c r="G7" s="239"/>
      <c r="H7" s="101"/>
      <c r="I7" s="239"/>
      <c r="J7" s="239"/>
    </row>
    <row r="8" spans="1:10" ht="5.25" customHeight="1" x14ac:dyDescent="0.3">
      <c r="B8" s="241"/>
      <c r="C8" s="238"/>
      <c r="D8" s="36"/>
      <c r="E8" s="239"/>
      <c r="F8" s="239"/>
      <c r="G8" s="239"/>
      <c r="H8" s="239"/>
      <c r="I8" s="239"/>
      <c r="J8" s="239"/>
    </row>
    <row r="9" spans="1:10" x14ac:dyDescent="0.3">
      <c r="B9" s="241" t="s">
        <v>165</v>
      </c>
      <c r="C9" s="238"/>
      <c r="D9" s="36"/>
      <c r="E9" s="24"/>
      <c r="F9" s="72">
        <f>DRE!F32</f>
        <v>19548</v>
      </c>
      <c r="G9" s="72"/>
      <c r="H9" s="72">
        <f>DRE!H32</f>
        <v>-7335</v>
      </c>
      <c r="I9" s="73"/>
      <c r="J9" s="23"/>
    </row>
    <row r="10" spans="1:10" x14ac:dyDescent="0.3">
      <c r="B10" s="238" t="s">
        <v>22</v>
      </c>
      <c r="C10" s="238"/>
      <c r="D10" s="2"/>
      <c r="E10" s="24"/>
      <c r="F10" s="25"/>
      <c r="G10" s="25"/>
      <c r="H10" s="25"/>
      <c r="I10" s="24"/>
      <c r="J10" s="25"/>
    </row>
    <row r="11" spans="1:10" x14ac:dyDescent="0.3">
      <c r="B11" s="238" t="s">
        <v>55</v>
      </c>
      <c r="C11" s="238"/>
      <c r="D11" s="2">
        <v>21</v>
      </c>
      <c r="E11" s="24"/>
      <c r="F11" s="72">
        <f>(701455-514727)/1000</f>
        <v>186.72800000000001</v>
      </c>
      <c r="G11" s="72"/>
      <c r="H11" s="72">
        <f>(3454034)/1000</f>
        <v>3454.0340000000001</v>
      </c>
      <c r="I11" s="72"/>
      <c r="J11" s="72"/>
    </row>
    <row r="12" spans="1:10" x14ac:dyDescent="0.3">
      <c r="B12" s="242"/>
      <c r="C12" s="238"/>
      <c r="D12" s="36"/>
      <c r="E12" s="27"/>
      <c r="F12" s="26"/>
      <c r="G12" s="9"/>
      <c r="H12" s="26"/>
      <c r="I12" s="27"/>
      <c r="J12" s="27"/>
    </row>
    <row r="13" spans="1:10" x14ac:dyDescent="0.3">
      <c r="B13" s="242" t="s">
        <v>166</v>
      </c>
      <c r="C13" s="238"/>
      <c r="D13" s="36"/>
      <c r="E13" s="24"/>
      <c r="F13" s="72">
        <f>F9+F10+F11</f>
        <v>19734.727999999999</v>
      </c>
      <c r="G13" s="72"/>
      <c r="H13" s="72">
        <f>H9+H10+H11</f>
        <v>-3880.9659999999999</v>
      </c>
      <c r="I13" s="73"/>
      <c r="J13" s="24"/>
    </row>
    <row r="14" spans="1:10" x14ac:dyDescent="0.3">
      <c r="B14" s="243" t="s">
        <v>23</v>
      </c>
      <c r="C14" s="238"/>
      <c r="D14" s="36"/>
      <c r="E14" s="27"/>
      <c r="F14" s="27"/>
      <c r="G14" s="27"/>
      <c r="H14" s="27"/>
      <c r="I14" s="27"/>
    </row>
    <row r="15" spans="1:10" x14ac:dyDescent="0.3">
      <c r="B15" s="244"/>
      <c r="C15" s="238"/>
      <c r="D15" s="36"/>
      <c r="E15" s="27"/>
      <c r="F15" s="82"/>
      <c r="G15" s="27"/>
      <c r="H15" s="82"/>
      <c r="I15" s="27"/>
    </row>
    <row r="16" spans="1:10" x14ac:dyDescent="0.3">
      <c r="B16" s="245"/>
      <c r="C16" s="238"/>
      <c r="D16" s="36"/>
      <c r="E16" s="27"/>
      <c r="F16" s="27"/>
      <c r="G16" s="27"/>
      <c r="H16" s="27"/>
      <c r="I16" s="27"/>
    </row>
    <row r="17" spans="1:9" x14ac:dyDescent="0.3">
      <c r="B17" s="241"/>
      <c r="C17" s="238"/>
      <c r="D17" s="36"/>
      <c r="E17" s="27"/>
      <c r="F17" s="27"/>
      <c r="G17" s="27"/>
      <c r="H17" s="82"/>
      <c r="I17" s="27"/>
    </row>
    <row r="18" spans="1:9" x14ac:dyDescent="0.3">
      <c r="B18" s="245"/>
      <c r="C18" s="238"/>
      <c r="D18" s="36"/>
      <c r="E18" s="239"/>
      <c r="F18" s="239"/>
      <c r="G18" s="239"/>
      <c r="H18" s="239"/>
      <c r="I18" s="239"/>
    </row>
    <row r="19" spans="1:9" x14ac:dyDescent="0.3">
      <c r="B19" s="238"/>
      <c r="E19" s="29"/>
      <c r="F19" s="29"/>
      <c r="G19" s="29"/>
      <c r="H19" s="29"/>
      <c r="I19" s="29"/>
    </row>
    <row r="20" spans="1:9" x14ac:dyDescent="0.3">
      <c r="B20" s="238"/>
      <c r="E20" s="29"/>
      <c r="F20" s="29"/>
      <c r="G20" s="29"/>
      <c r="H20" s="29"/>
      <c r="I20" s="29"/>
    </row>
    <row r="21" spans="1:9" x14ac:dyDescent="0.3">
      <c r="E21" s="29"/>
      <c r="F21" s="29"/>
      <c r="G21" s="29"/>
      <c r="H21" s="29"/>
      <c r="I21" s="29"/>
    </row>
    <row r="22" spans="1:9" x14ac:dyDescent="0.3">
      <c r="E22" s="29"/>
      <c r="F22" s="29"/>
      <c r="G22" s="29"/>
      <c r="H22" s="29"/>
      <c r="I22" s="29"/>
    </row>
    <row r="23" spans="1:9" x14ac:dyDescent="0.3">
      <c r="E23" s="29"/>
      <c r="F23" s="29"/>
      <c r="G23" s="29"/>
      <c r="H23" s="29"/>
      <c r="I23" s="29"/>
    </row>
    <row r="24" spans="1:9" x14ac:dyDescent="0.3">
      <c r="A24" s="246"/>
      <c r="B24" s="246"/>
      <c r="C24" s="247"/>
      <c r="D24" s="248"/>
      <c r="E24" s="247"/>
      <c r="F24" s="247"/>
      <c r="G24" s="247"/>
      <c r="H24" s="247"/>
      <c r="I24" s="247"/>
    </row>
    <row r="25" spans="1:9" x14ac:dyDescent="0.3">
      <c r="A25" s="246"/>
      <c r="B25" s="246"/>
      <c r="C25" s="247"/>
      <c r="D25" s="248"/>
      <c r="E25" s="247"/>
      <c r="F25" s="247"/>
      <c r="G25" s="247"/>
      <c r="H25" s="247"/>
      <c r="I25" s="247"/>
    </row>
    <row r="26" spans="1:9" x14ac:dyDescent="0.3">
      <c r="A26" s="246"/>
      <c r="B26" s="246"/>
      <c r="C26" s="247"/>
      <c r="D26" s="248"/>
      <c r="E26" s="247"/>
      <c r="F26" s="247"/>
      <c r="G26" s="247"/>
      <c r="H26" s="247"/>
      <c r="I26" s="247"/>
    </row>
    <row r="27" spans="1:9" x14ac:dyDescent="0.3">
      <c r="A27" s="243"/>
      <c r="B27" s="249"/>
      <c r="C27" s="250"/>
      <c r="E27" s="247"/>
      <c r="F27" s="247"/>
      <c r="G27" s="247"/>
      <c r="H27" s="247"/>
      <c r="I27" s="247"/>
    </row>
    <row r="28" spans="1:9" x14ac:dyDescent="0.3">
      <c r="A28" s="243"/>
      <c r="B28" s="251"/>
      <c r="C28" s="252"/>
    </row>
    <row r="29" spans="1:9" x14ac:dyDescent="0.3">
      <c r="A29" s="243"/>
      <c r="B29" s="243"/>
    </row>
    <row r="30" spans="1:9" x14ac:dyDescent="0.3">
      <c r="A30" s="253"/>
      <c r="B30" s="253"/>
      <c r="C30" s="252"/>
    </row>
    <row r="31" spans="1:9" x14ac:dyDescent="0.3">
      <c r="A31" s="253"/>
      <c r="B31" s="253"/>
      <c r="C31" s="252"/>
      <c r="D31" s="195" t="s">
        <v>67</v>
      </c>
    </row>
    <row r="32" spans="1:9" x14ac:dyDescent="0.3">
      <c r="A32" s="253"/>
      <c r="B32" s="253"/>
    </row>
    <row r="36" spans="2:9" x14ac:dyDescent="0.3">
      <c r="B36" s="254"/>
      <c r="C36" s="254"/>
      <c r="D36" s="254"/>
    </row>
    <row r="37" spans="2:9" x14ac:dyDescent="0.3">
      <c r="B37" s="254"/>
      <c r="C37" s="254"/>
      <c r="D37" s="254"/>
    </row>
    <row r="38" spans="2:9" x14ac:dyDescent="0.3">
      <c r="B38" s="254"/>
      <c r="C38" s="254"/>
      <c r="D38" s="254"/>
    </row>
    <row r="41" spans="2:9" x14ac:dyDescent="0.3">
      <c r="B41" s="28"/>
      <c r="C41" s="30"/>
      <c r="D41" s="28"/>
    </row>
    <row r="42" spans="2:9" x14ac:dyDescent="0.3">
      <c r="B42" s="28"/>
      <c r="C42" s="30"/>
      <c r="D42" s="28"/>
    </row>
    <row r="43" spans="2:9" x14ac:dyDescent="0.3">
      <c r="B43" s="28"/>
      <c r="C43" s="30"/>
      <c r="D43" s="28"/>
    </row>
    <row r="44" spans="2:9" x14ac:dyDescent="0.3">
      <c r="B44" s="30"/>
      <c r="C44" s="30"/>
      <c r="D44" s="28"/>
    </row>
    <row r="45" spans="2:9" x14ac:dyDescent="0.3">
      <c r="B45" s="30"/>
      <c r="C45" s="30"/>
      <c r="D45" s="28"/>
    </row>
    <row r="46" spans="2:9" x14ac:dyDescent="0.3">
      <c r="B46" s="31"/>
      <c r="C46" s="32"/>
      <c r="D46" s="51"/>
      <c r="E46" s="248"/>
      <c r="F46" s="248"/>
      <c r="G46" s="248"/>
      <c r="H46" s="248"/>
      <c r="I46" s="248"/>
    </row>
    <row r="47" spans="2:9" x14ac:dyDescent="0.3">
      <c r="B47" s="31"/>
      <c r="C47" s="32"/>
      <c r="D47" s="51"/>
      <c r="E47" s="248"/>
      <c r="F47" s="248"/>
      <c r="G47" s="248"/>
      <c r="H47" s="248"/>
      <c r="I47" s="248"/>
    </row>
    <row r="48" spans="2:9" x14ac:dyDescent="0.3">
      <c r="B48" s="31"/>
      <c r="C48" s="32"/>
      <c r="D48" s="51"/>
      <c r="E48" s="248"/>
      <c r="F48" s="248"/>
      <c r="G48" s="248"/>
      <c r="H48" s="248"/>
      <c r="I48" s="248"/>
    </row>
    <row r="49" spans="2:9" x14ac:dyDescent="0.3">
      <c r="B49" s="232"/>
      <c r="C49" s="232"/>
      <c r="D49" s="255"/>
      <c r="E49" s="232"/>
      <c r="F49" s="232"/>
      <c r="G49" s="232"/>
      <c r="H49" s="232"/>
      <c r="I49" s="232"/>
    </row>
    <row r="50" spans="2:9" x14ac:dyDescent="0.3">
      <c r="B50" s="256"/>
      <c r="C50" s="256"/>
      <c r="D50" s="255"/>
      <c r="E50" s="256"/>
      <c r="F50" s="256"/>
      <c r="G50" s="256"/>
      <c r="H50" s="256"/>
      <c r="I50" s="256"/>
    </row>
    <row r="51" spans="2:9" x14ac:dyDescent="0.3">
      <c r="B51" s="255"/>
      <c r="C51" s="255"/>
      <c r="D51" s="255"/>
      <c r="E51" s="248"/>
      <c r="F51" s="248"/>
      <c r="G51" s="248"/>
      <c r="H51" s="248"/>
      <c r="I51" s="248"/>
    </row>
    <row r="52" spans="2:9" x14ac:dyDescent="0.3">
      <c r="B52" s="255"/>
      <c r="C52" s="232"/>
      <c r="D52" s="255"/>
      <c r="E52" s="248"/>
      <c r="F52" s="248"/>
      <c r="G52" s="248"/>
      <c r="H52" s="248"/>
      <c r="I52" s="248"/>
    </row>
    <row r="53" spans="2:9" x14ac:dyDescent="0.3">
      <c r="B53" s="255"/>
      <c r="C53" s="232"/>
      <c r="D53" s="255"/>
      <c r="E53" s="248"/>
      <c r="F53" s="248"/>
      <c r="G53" s="248"/>
      <c r="H53" s="248"/>
      <c r="I53" s="248"/>
    </row>
    <row r="54" spans="2:9" x14ac:dyDescent="0.3">
      <c r="B54" s="255"/>
      <c r="C54" s="232"/>
      <c r="D54" s="255"/>
      <c r="E54" s="255"/>
      <c r="F54" s="255"/>
      <c r="G54" s="255"/>
      <c r="H54" s="255"/>
      <c r="I54" s="255"/>
    </row>
    <row r="55" spans="2:9" x14ac:dyDescent="0.3">
      <c r="C55" s="247"/>
      <c r="E55" s="29"/>
      <c r="F55" s="29"/>
      <c r="G55" s="29"/>
      <c r="H55" s="29"/>
      <c r="I55" s="29"/>
    </row>
    <row r="56" spans="2:9" x14ac:dyDescent="0.3">
      <c r="C56" s="247"/>
      <c r="E56" s="29"/>
      <c r="F56" s="29"/>
      <c r="G56" s="29"/>
      <c r="H56" s="29"/>
      <c r="I56" s="29"/>
    </row>
    <row r="57" spans="2:9" x14ac:dyDescent="0.3">
      <c r="C57" s="247"/>
      <c r="E57" s="29"/>
      <c r="F57" s="29"/>
      <c r="G57" s="29"/>
      <c r="H57" s="29"/>
      <c r="I57" s="29"/>
    </row>
    <row r="58" spans="2:9" x14ac:dyDescent="0.3">
      <c r="E58" s="29"/>
      <c r="F58" s="29"/>
      <c r="G58" s="29"/>
      <c r="H58" s="29"/>
      <c r="I58" s="29"/>
    </row>
    <row r="59" spans="2:9" x14ac:dyDescent="0.3">
      <c r="E59" s="29"/>
      <c r="F59" s="29"/>
      <c r="G59" s="29"/>
      <c r="H59" s="29"/>
      <c r="I59" s="29"/>
    </row>
    <row r="60" spans="2:9" x14ac:dyDescent="0.3">
      <c r="E60" s="29"/>
      <c r="F60" s="29"/>
      <c r="G60" s="29"/>
      <c r="H60" s="29"/>
      <c r="I60" s="29"/>
    </row>
    <row r="61" spans="2:9" x14ac:dyDescent="0.3">
      <c r="E61" s="29"/>
      <c r="F61" s="29"/>
      <c r="G61" s="29"/>
      <c r="H61" s="29"/>
      <c r="I61" s="29"/>
    </row>
    <row r="62" spans="2:9" x14ac:dyDescent="0.3">
      <c r="E62" s="29"/>
      <c r="F62" s="29"/>
      <c r="G62" s="29"/>
      <c r="H62" s="29"/>
      <c r="I62" s="29"/>
    </row>
    <row r="63" spans="2:9" x14ac:dyDescent="0.3">
      <c r="E63" s="29"/>
      <c r="F63" s="29"/>
      <c r="G63" s="29"/>
      <c r="H63" s="29"/>
      <c r="I63" s="29"/>
    </row>
    <row r="64" spans="2:9" x14ac:dyDescent="0.3">
      <c r="E64" s="29"/>
      <c r="F64" s="29"/>
      <c r="G64" s="29"/>
      <c r="H64" s="29"/>
      <c r="I64" s="29"/>
    </row>
    <row r="65" spans="5:9" x14ac:dyDescent="0.3">
      <c r="E65" s="29"/>
      <c r="F65" s="29"/>
      <c r="G65" s="29"/>
      <c r="H65" s="29"/>
      <c r="I65" s="29"/>
    </row>
    <row r="66" spans="5:9" x14ac:dyDescent="0.3">
      <c r="E66" s="29"/>
      <c r="F66" s="29"/>
      <c r="G66" s="29"/>
      <c r="H66" s="29"/>
      <c r="I66" s="29"/>
    </row>
    <row r="67" spans="5:9" x14ac:dyDescent="0.3">
      <c r="E67" s="29"/>
      <c r="F67" s="29"/>
      <c r="G67" s="29"/>
      <c r="H67" s="29"/>
      <c r="I67" s="29"/>
    </row>
    <row r="68" spans="5:9" x14ac:dyDescent="0.3">
      <c r="E68" s="29"/>
      <c r="F68" s="29"/>
      <c r="G68" s="29"/>
      <c r="H68" s="29"/>
      <c r="I68" s="29"/>
    </row>
    <row r="69" spans="5:9" x14ac:dyDescent="0.3">
      <c r="E69" s="29"/>
      <c r="F69" s="29"/>
      <c r="G69" s="29"/>
      <c r="H69" s="29"/>
      <c r="I69" s="29"/>
    </row>
    <row r="70" spans="5:9" x14ac:dyDescent="0.3">
      <c r="E70" s="29"/>
      <c r="F70" s="29"/>
      <c r="G70" s="29"/>
      <c r="H70" s="29"/>
      <c r="I70" s="29"/>
    </row>
    <row r="71" spans="5:9" x14ac:dyDescent="0.3">
      <c r="E71" s="29"/>
      <c r="F71" s="29"/>
      <c r="G71" s="29"/>
      <c r="H71" s="29"/>
      <c r="I71" s="29"/>
    </row>
    <row r="72" spans="5:9" x14ac:dyDescent="0.3">
      <c r="E72" s="29"/>
      <c r="F72" s="29"/>
      <c r="G72" s="29"/>
      <c r="H72" s="29"/>
      <c r="I72" s="29"/>
    </row>
    <row r="73" spans="5:9" x14ac:dyDescent="0.3">
      <c r="E73" s="29"/>
      <c r="F73" s="29"/>
      <c r="G73" s="29"/>
      <c r="H73" s="29"/>
      <c r="I73" s="29"/>
    </row>
    <row r="74" spans="5:9" x14ac:dyDescent="0.3">
      <c r="E74" s="29"/>
      <c r="F74" s="29"/>
      <c r="G74" s="29"/>
      <c r="H74" s="29"/>
      <c r="I74" s="29"/>
    </row>
    <row r="75" spans="5:9" x14ac:dyDescent="0.3">
      <c r="E75" s="29"/>
      <c r="F75" s="29"/>
      <c r="G75" s="29"/>
      <c r="H75" s="29"/>
      <c r="I75" s="29"/>
    </row>
    <row r="76" spans="5:9" x14ac:dyDescent="0.3">
      <c r="E76" s="29"/>
      <c r="F76" s="29"/>
      <c r="G76" s="29"/>
      <c r="H76" s="29"/>
      <c r="I76" s="29"/>
    </row>
    <row r="77" spans="5:9" x14ac:dyDescent="0.3">
      <c r="E77" s="29"/>
      <c r="F77" s="29"/>
      <c r="G77" s="29"/>
      <c r="H77" s="29"/>
      <c r="I77" s="29"/>
    </row>
    <row r="78" spans="5:9" x14ac:dyDescent="0.3">
      <c r="E78" s="29"/>
      <c r="F78" s="29"/>
      <c r="G78" s="29"/>
      <c r="H78" s="29"/>
      <c r="I78" s="29"/>
    </row>
    <row r="79" spans="5:9" x14ac:dyDescent="0.3">
      <c r="E79" s="29"/>
      <c r="F79" s="29"/>
      <c r="G79" s="29"/>
      <c r="H79" s="29"/>
      <c r="I79" s="29"/>
    </row>
    <row r="80" spans="5:9" x14ac:dyDescent="0.3">
      <c r="E80" s="29"/>
      <c r="F80" s="29"/>
      <c r="G80" s="29"/>
      <c r="H80" s="29"/>
      <c r="I80" s="29"/>
    </row>
    <row r="81" spans="5:9" x14ac:dyDescent="0.3">
      <c r="E81" s="29"/>
      <c r="F81" s="29"/>
      <c r="G81" s="29"/>
      <c r="H81" s="29"/>
      <c r="I81" s="29"/>
    </row>
    <row r="82" spans="5:9" x14ac:dyDescent="0.3">
      <c r="E82" s="29"/>
      <c r="F82" s="29"/>
      <c r="G82" s="29"/>
      <c r="H82" s="29"/>
      <c r="I82" s="29"/>
    </row>
    <row r="83" spans="5:9" x14ac:dyDescent="0.3">
      <c r="E83" s="29"/>
      <c r="F83" s="29"/>
      <c r="G83" s="29"/>
      <c r="H83" s="29"/>
      <c r="I83" s="29"/>
    </row>
    <row r="84" spans="5:9" x14ac:dyDescent="0.3">
      <c r="E84" s="29"/>
      <c r="F84" s="29"/>
      <c r="G84" s="29"/>
      <c r="H84" s="29"/>
      <c r="I84" s="29"/>
    </row>
    <row r="85" spans="5:9" x14ac:dyDescent="0.3">
      <c r="E85" s="29"/>
      <c r="F85" s="29"/>
      <c r="G85" s="29"/>
      <c r="H85" s="29"/>
      <c r="I85" s="29"/>
    </row>
    <row r="86" spans="5:9" x14ac:dyDescent="0.3">
      <c r="E86" s="29"/>
      <c r="F86" s="29"/>
      <c r="G86" s="29"/>
      <c r="H86" s="29"/>
      <c r="I86" s="29"/>
    </row>
    <row r="87" spans="5:9" x14ac:dyDescent="0.3">
      <c r="E87" s="29"/>
      <c r="F87" s="29"/>
      <c r="G87" s="29"/>
      <c r="H87" s="29"/>
      <c r="I87" s="29"/>
    </row>
    <row r="88" spans="5:9" x14ac:dyDescent="0.3">
      <c r="E88" s="29"/>
      <c r="F88" s="29"/>
      <c r="G88" s="29"/>
      <c r="H88" s="29"/>
      <c r="I88" s="29"/>
    </row>
    <row r="89" spans="5:9" x14ac:dyDescent="0.3">
      <c r="E89" s="29"/>
      <c r="F89" s="29"/>
      <c r="G89" s="29"/>
      <c r="H89" s="29"/>
      <c r="I89" s="29"/>
    </row>
    <row r="90" spans="5:9" x14ac:dyDescent="0.3">
      <c r="E90" s="29"/>
      <c r="F90" s="29"/>
      <c r="G90" s="29"/>
      <c r="H90" s="29"/>
      <c r="I90" s="29"/>
    </row>
    <row r="91" spans="5:9" x14ac:dyDescent="0.3">
      <c r="E91" s="29"/>
      <c r="F91" s="29"/>
      <c r="G91" s="29"/>
      <c r="H91" s="29"/>
      <c r="I91" s="29"/>
    </row>
    <row r="92" spans="5:9" x14ac:dyDescent="0.3">
      <c r="E92" s="29"/>
      <c r="F92" s="29"/>
      <c r="G92" s="29"/>
      <c r="H92" s="29"/>
      <c r="I92" s="29"/>
    </row>
    <row r="93" spans="5:9" x14ac:dyDescent="0.3">
      <c r="E93" s="29"/>
      <c r="F93" s="29"/>
      <c r="G93" s="29"/>
      <c r="H93" s="29"/>
      <c r="I93" s="29"/>
    </row>
    <row r="94" spans="5:9" x14ac:dyDescent="0.3">
      <c r="E94" s="29"/>
      <c r="F94" s="29"/>
      <c r="G94" s="29"/>
      <c r="H94" s="29"/>
      <c r="I94" s="29"/>
    </row>
    <row r="95" spans="5:9" x14ac:dyDescent="0.3">
      <c r="E95" s="29"/>
      <c r="F95" s="29"/>
      <c r="G95" s="29"/>
      <c r="H95" s="29"/>
      <c r="I95" s="29"/>
    </row>
    <row r="96" spans="5:9" x14ac:dyDescent="0.3">
      <c r="E96" s="29"/>
      <c r="F96" s="29"/>
      <c r="G96" s="29"/>
      <c r="H96" s="29"/>
      <c r="I96" s="29"/>
    </row>
    <row r="97" spans="5:9" x14ac:dyDescent="0.3">
      <c r="E97" s="29"/>
      <c r="F97" s="29"/>
      <c r="G97" s="29"/>
      <c r="H97" s="29"/>
      <c r="I97" s="29"/>
    </row>
    <row r="98" spans="5:9" x14ac:dyDescent="0.3">
      <c r="E98" s="29"/>
      <c r="F98" s="29"/>
      <c r="G98" s="29"/>
      <c r="H98" s="29"/>
      <c r="I98" s="29"/>
    </row>
    <row r="99" spans="5:9" x14ac:dyDescent="0.3">
      <c r="E99" s="29"/>
      <c r="F99" s="29"/>
      <c r="G99" s="29"/>
      <c r="H99" s="29"/>
      <c r="I99" s="29"/>
    </row>
    <row r="100" spans="5:9" x14ac:dyDescent="0.3">
      <c r="E100" s="29"/>
      <c r="F100" s="29"/>
      <c r="G100" s="29"/>
      <c r="H100" s="29"/>
      <c r="I100" s="29"/>
    </row>
    <row r="101" spans="5:9" x14ac:dyDescent="0.3">
      <c r="E101" s="29"/>
      <c r="F101" s="29"/>
      <c r="G101" s="29"/>
      <c r="H101" s="29"/>
      <c r="I101" s="29"/>
    </row>
    <row r="102" spans="5:9" x14ac:dyDescent="0.3">
      <c r="E102" s="29"/>
      <c r="F102" s="29"/>
      <c r="G102" s="29"/>
      <c r="H102" s="29"/>
      <c r="I102" s="29"/>
    </row>
    <row r="103" spans="5:9" x14ac:dyDescent="0.3">
      <c r="E103" s="29"/>
      <c r="F103" s="29"/>
      <c r="G103" s="29"/>
      <c r="H103" s="29"/>
      <c r="I103" s="29"/>
    </row>
    <row r="104" spans="5:9" x14ac:dyDescent="0.3">
      <c r="E104" s="29"/>
      <c r="F104" s="29"/>
      <c r="G104" s="29"/>
      <c r="H104" s="29"/>
      <c r="I104" s="29"/>
    </row>
    <row r="105" spans="5:9" x14ac:dyDescent="0.3">
      <c r="E105" s="29"/>
      <c r="F105" s="29"/>
      <c r="G105" s="29"/>
      <c r="H105" s="29"/>
      <c r="I105" s="29"/>
    </row>
    <row r="106" spans="5:9" x14ac:dyDescent="0.3">
      <c r="E106" s="29"/>
      <c r="F106" s="29"/>
      <c r="G106" s="29"/>
      <c r="H106" s="29"/>
      <c r="I106" s="29"/>
    </row>
    <row r="107" spans="5:9" x14ac:dyDescent="0.3">
      <c r="E107" s="29"/>
      <c r="F107" s="29"/>
      <c r="G107" s="29"/>
      <c r="H107" s="29"/>
      <c r="I107" s="29"/>
    </row>
    <row r="108" spans="5:9" x14ac:dyDescent="0.3">
      <c r="E108" s="29"/>
      <c r="F108" s="29"/>
      <c r="G108" s="29"/>
      <c r="H108" s="29"/>
      <c r="I108" s="29"/>
    </row>
    <row r="109" spans="5:9" x14ac:dyDescent="0.3">
      <c r="E109" s="29"/>
      <c r="F109" s="29"/>
      <c r="G109" s="29"/>
      <c r="H109" s="29"/>
      <c r="I109" s="29"/>
    </row>
    <row r="110" spans="5:9" x14ac:dyDescent="0.3">
      <c r="E110" s="29"/>
      <c r="F110" s="29"/>
      <c r="G110" s="29"/>
      <c r="H110" s="29"/>
      <c r="I110" s="29"/>
    </row>
    <row r="111" spans="5:9" x14ac:dyDescent="0.3">
      <c r="E111" s="29"/>
      <c r="F111" s="29"/>
      <c r="G111" s="29"/>
      <c r="H111" s="29"/>
      <c r="I111" s="29"/>
    </row>
    <row r="112" spans="5:9" x14ac:dyDescent="0.3">
      <c r="E112" s="29"/>
      <c r="F112" s="29"/>
      <c r="G112" s="29"/>
      <c r="H112" s="29"/>
      <c r="I112" s="29"/>
    </row>
    <row r="113" spans="5:9" x14ac:dyDescent="0.3">
      <c r="E113" s="29"/>
      <c r="F113" s="29"/>
      <c r="G113" s="29"/>
      <c r="H113" s="29"/>
      <c r="I113" s="29"/>
    </row>
    <row r="114" spans="5:9" x14ac:dyDescent="0.3">
      <c r="E114" s="29"/>
      <c r="F114" s="29"/>
      <c r="G114" s="29"/>
      <c r="H114" s="29"/>
      <c r="I114" s="29"/>
    </row>
    <row r="115" spans="5:9" x14ac:dyDescent="0.3">
      <c r="E115" s="29"/>
      <c r="F115" s="29"/>
      <c r="G115" s="29"/>
      <c r="H115" s="29"/>
      <c r="I115" s="29"/>
    </row>
    <row r="116" spans="5:9" x14ac:dyDescent="0.3">
      <c r="E116" s="29"/>
      <c r="F116" s="29"/>
      <c r="G116" s="29"/>
      <c r="H116" s="29"/>
      <c r="I116" s="29"/>
    </row>
    <row r="117" spans="5:9" x14ac:dyDescent="0.3">
      <c r="E117" s="29"/>
      <c r="F117" s="29"/>
      <c r="G117" s="29"/>
      <c r="H117" s="29"/>
      <c r="I117" s="29"/>
    </row>
    <row r="118" spans="5:9" x14ac:dyDescent="0.3">
      <c r="E118" s="29"/>
      <c r="F118" s="29"/>
      <c r="G118" s="29"/>
      <c r="H118" s="29"/>
      <c r="I118" s="29"/>
    </row>
    <row r="119" spans="5:9" x14ac:dyDescent="0.3">
      <c r="E119" s="29"/>
      <c r="F119" s="29"/>
      <c r="G119" s="29"/>
      <c r="H119" s="29"/>
      <c r="I119" s="29"/>
    </row>
    <row r="120" spans="5:9" x14ac:dyDescent="0.3">
      <c r="E120" s="29"/>
      <c r="F120" s="29"/>
      <c r="G120" s="29"/>
      <c r="H120" s="29"/>
      <c r="I120" s="29"/>
    </row>
    <row r="121" spans="5:9" x14ac:dyDescent="0.3">
      <c r="E121" s="29"/>
      <c r="F121" s="29"/>
      <c r="G121" s="29"/>
      <c r="H121" s="29"/>
      <c r="I121" s="29"/>
    </row>
    <row r="122" spans="5:9" x14ac:dyDescent="0.3">
      <c r="E122" s="29"/>
      <c r="F122" s="29"/>
      <c r="G122" s="29"/>
      <c r="H122" s="29"/>
      <c r="I122" s="29"/>
    </row>
    <row r="123" spans="5:9" x14ac:dyDescent="0.3">
      <c r="E123" s="29"/>
      <c r="F123" s="29"/>
      <c r="G123" s="29"/>
      <c r="H123" s="29"/>
      <c r="I123" s="29"/>
    </row>
    <row r="124" spans="5:9" x14ac:dyDescent="0.3">
      <c r="E124" s="29"/>
      <c r="F124" s="29"/>
      <c r="G124" s="29"/>
      <c r="H124" s="29"/>
      <c r="I124" s="29"/>
    </row>
    <row r="125" spans="5:9" x14ac:dyDescent="0.3">
      <c r="E125" s="29"/>
      <c r="F125" s="29"/>
      <c r="G125" s="29"/>
      <c r="H125" s="29"/>
      <c r="I125" s="29"/>
    </row>
    <row r="126" spans="5:9" x14ac:dyDescent="0.3">
      <c r="E126" s="29"/>
      <c r="F126" s="29"/>
      <c r="G126" s="29"/>
      <c r="H126" s="29"/>
      <c r="I126" s="29"/>
    </row>
    <row r="127" spans="5:9" x14ac:dyDescent="0.3">
      <c r="E127" s="29"/>
      <c r="F127" s="29"/>
      <c r="G127" s="29"/>
      <c r="H127" s="29"/>
      <c r="I127" s="29"/>
    </row>
    <row r="128" spans="5:9" x14ac:dyDescent="0.3">
      <c r="E128" s="29"/>
      <c r="F128" s="29"/>
      <c r="G128" s="29"/>
      <c r="H128" s="29"/>
      <c r="I128" s="29"/>
    </row>
    <row r="129" spans="5:9" x14ac:dyDescent="0.3">
      <c r="E129" s="29"/>
      <c r="F129" s="29"/>
      <c r="G129" s="29"/>
      <c r="H129" s="29"/>
      <c r="I129" s="29"/>
    </row>
    <row r="130" spans="5:9" x14ac:dyDescent="0.3">
      <c r="E130" s="29"/>
      <c r="F130" s="29"/>
      <c r="G130" s="29"/>
      <c r="H130" s="29"/>
      <c r="I130" s="29"/>
    </row>
    <row r="131" spans="5:9" x14ac:dyDescent="0.3">
      <c r="E131" s="29"/>
      <c r="F131" s="29"/>
      <c r="G131" s="29"/>
      <c r="H131" s="29"/>
      <c r="I131" s="29"/>
    </row>
    <row r="132" spans="5:9" x14ac:dyDescent="0.3">
      <c r="E132" s="29"/>
      <c r="F132" s="29"/>
      <c r="G132" s="29"/>
      <c r="H132" s="29"/>
      <c r="I132" s="29"/>
    </row>
    <row r="133" spans="5:9" x14ac:dyDescent="0.3">
      <c r="E133" s="29"/>
      <c r="F133" s="29"/>
      <c r="G133" s="29"/>
      <c r="H133" s="29"/>
      <c r="I133" s="29"/>
    </row>
    <row r="134" spans="5:9" x14ac:dyDescent="0.3">
      <c r="E134" s="29"/>
      <c r="F134" s="29"/>
      <c r="G134" s="29"/>
      <c r="H134" s="29"/>
      <c r="I134" s="29"/>
    </row>
    <row r="135" spans="5:9" x14ac:dyDescent="0.3">
      <c r="E135" s="29"/>
      <c r="F135" s="29"/>
      <c r="G135" s="29"/>
      <c r="H135" s="29"/>
      <c r="I135" s="29"/>
    </row>
  </sheetData>
  <mergeCells count="13">
    <mergeCell ref="H6:H7"/>
    <mergeCell ref="D6:D7"/>
    <mergeCell ref="B6:B7"/>
    <mergeCell ref="A30:B30"/>
    <mergeCell ref="A24:B24"/>
    <mergeCell ref="A26:B26"/>
    <mergeCell ref="A25:B25"/>
    <mergeCell ref="F6:F7"/>
    <mergeCell ref="A31:B31"/>
    <mergeCell ref="A32:B32"/>
    <mergeCell ref="B36:D36"/>
    <mergeCell ref="B37:D37"/>
    <mergeCell ref="B38:D38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R26"/>
  <sheetViews>
    <sheetView showGridLines="0" zoomScaleNormal="100" workbookViewId="0">
      <selection sqref="A1:XFD1048576"/>
    </sheetView>
  </sheetViews>
  <sheetFormatPr defaultColWidth="10.33203125" defaultRowHeight="15.75" x14ac:dyDescent="0.35"/>
  <cols>
    <col min="1" max="1" width="2.1640625" style="195" customWidth="1"/>
    <col min="2" max="2" width="66.83203125" style="221" bestFit="1" customWidth="1"/>
    <col min="3" max="3" width="2" style="195" customWidth="1"/>
    <col min="4" max="4" width="7.83203125" style="195" customWidth="1"/>
    <col min="5" max="5" width="2" style="195" customWidth="1"/>
    <col min="6" max="6" width="15.83203125" style="195" customWidth="1"/>
    <col min="7" max="7" width="1.33203125" style="195" customWidth="1"/>
    <col min="8" max="8" width="17.33203125" style="195" bestFit="1" customWidth="1"/>
    <col min="9" max="9" width="1" style="195" customWidth="1"/>
    <col min="10" max="10" width="16.83203125" style="195" customWidth="1"/>
    <col min="11" max="11" width="2" style="195" customWidth="1"/>
    <col min="12" max="12" width="16.83203125" style="195" customWidth="1"/>
    <col min="13" max="13" width="2" style="195" customWidth="1"/>
    <col min="14" max="14" width="17.83203125" style="195" bestFit="1" customWidth="1"/>
    <col min="15" max="15" width="2" style="195" customWidth="1"/>
    <col min="16" max="16" width="18.1640625" style="195" customWidth="1"/>
    <col min="17" max="17" width="17" style="195" bestFit="1" customWidth="1"/>
    <col min="18" max="18" width="20.5" style="195" bestFit="1" customWidth="1"/>
    <col min="19" max="19" width="18.5" style="195" customWidth="1"/>
    <col min="20" max="20" width="21.33203125" style="195" customWidth="1"/>
    <col min="21" max="21" width="18.33203125" style="195" bestFit="1" customWidth="1"/>
    <col min="22" max="22" width="10.33203125" style="195"/>
    <col min="23" max="23" width="18.33203125" style="195" bestFit="1" customWidth="1"/>
    <col min="24" max="24" width="10.33203125" style="195"/>
    <col min="25" max="25" width="18.33203125" style="195" bestFit="1" customWidth="1"/>
    <col min="26" max="26" width="16" style="195" bestFit="1" customWidth="1"/>
    <col min="27" max="27" width="10.6640625" style="195" bestFit="1" customWidth="1"/>
    <col min="28" max="28" width="16" style="195" bestFit="1" customWidth="1"/>
    <col min="29" max="16384" width="10.33203125" style="195"/>
  </cols>
  <sheetData>
    <row r="1" spans="1:18" s="195" customFormat="1" ht="16.5" customHeight="1" x14ac:dyDescent="0.3">
      <c r="A1" s="151"/>
      <c r="B1" s="151" t="s">
        <v>89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</row>
    <row r="2" spans="1:18" s="195" customFormat="1" ht="16.5" customHeight="1" x14ac:dyDescent="0.3">
      <c r="A2" s="151"/>
      <c r="B2" s="151" t="s">
        <v>101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</row>
    <row r="3" spans="1:18" s="195" customFormat="1" ht="16.5" customHeight="1" x14ac:dyDescent="0.3">
      <c r="A3" s="151"/>
      <c r="B3" s="151" t="s">
        <v>160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8" s="195" customFormat="1" ht="15" x14ac:dyDescent="0.3">
      <c r="A4" s="151"/>
      <c r="B4" s="151" t="s">
        <v>100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</row>
    <row r="5" spans="1:18" s="195" customFormat="1" ht="15" x14ac:dyDescent="0.3">
      <c r="A5" s="196"/>
      <c r="B5" s="197"/>
      <c r="C5" s="196"/>
      <c r="D5" s="196"/>
      <c r="E5" s="196"/>
      <c r="F5" s="198"/>
      <c r="G5" s="198"/>
      <c r="H5" s="198"/>
      <c r="I5" s="198"/>
      <c r="J5" s="198"/>
      <c r="K5" s="198"/>
      <c r="L5" s="198"/>
      <c r="M5" s="198"/>
      <c r="N5" s="199"/>
      <c r="O5" s="196"/>
    </row>
    <row r="6" spans="1:18" s="195" customFormat="1" ht="60" x14ac:dyDescent="0.3">
      <c r="B6" s="200" t="s">
        <v>21</v>
      </c>
      <c r="C6" s="201"/>
      <c r="D6" s="200" t="s">
        <v>12</v>
      </c>
      <c r="E6" s="201"/>
      <c r="F6" s="200" t="s">
        <v>150</v>
      </c>
      <c r="G6" s="202"/>
      <c r="H6" s="203" t="s">
        <v>151</v>
      </c>
      <c r="I6" s="202"/>
      <c r="J6" s="200" t="s">
        <v>152</v>
      </c>
      <c r="K6" s="202"/>
      <c r="L6" s="200" t="s">
        <v>173</v>
      </c>
      <c r="M6" s="202"/>
      <c r="N6" s="200" t="s">
        <v>25</v>
      </c>
      <c r="P6" s="17"/>
      <c r="R6" s="17"/>
    </row>
    <row r="7" spans="1:18" s="195" customFormat="1" ht="6" customHeight="1" x14ac:dyDescent="0.3">
      <c r="B7" s="204"/>
      <c r="C7" s="204"/>
      <c r="D7" s="204"/>
      <c r="E7" s="204"/>
      <c r="F7" s="205"/>
      <c r="G7" s="204"/>
      <c r="H7" s="206"/>
      <c r="I7" s="204"/>
      <c r="J7" s="204"/>
      <c r="K7" s="204"/>
      <c r="L7" s="205"/>
      <c r="M7" s="204"/>
      <c r="N7" s="205"/>
    </row>
    <row r="8" spans="1:18" s="195" customFormat="1" ht="6" customHeight="1" x14ac:dyDescent="0.3">
      <c r="B8" s="207"/>
      <c r="C8" s="207"/>
      <c r="D8" s="207"/>
      <c r="E8" s="207"/>
      <c r="F8" s="18"/>
      <c r="G8" s="18"/>
      <c r="H8" s="18"/>
      <c r="I8" s="18"/>
      <c r="J8" s="19"/>
      <c r="K8" s="18"/>
      <c r="L8" s="19"/>
      <c r="M8" s="18"/>
      <c r="N8" s="19"/>
    </row>
    <row r="9" spans="1:18" s="195" customFormat="1" x14ac:dyDescent="0.35">
      <c r="B9" s="208" t="s">
        <v>83</v>
      </c>
      <c r="C9" s="204"/>
      <c r="D9" s="209"/>
      <c r="E9" s="204"/>
      <c r="F9" s="77">
        <v>432843</v>
      </c>
      <c r="G9" s="210">
        <v>0</v>
      </c>
      <c r="H9" s="77">
        <v>76435</v>
      </c>
      <c r="I9" s="211"/>
      <c r="J9" s="74">
        <v>30053</v>
      </c>
      <c r="K9" s="210"/>
      <c r="L9" s="74">
        <v>-973637</v>
      </c>
      <c r="M9" s="210"/>
      <c r="N9" s="74">
        <f>SUM(F9:L9)+1</f>
        <v>-434305</v>
      </c>
      <c r="O9" s="212"/>
      <c r="P9" s="14"/>
      <c r="R9" s="20"/>
    </row>
    <row r="10" spans="1:18" s="195" customFormat="1" x14ac:dyDescent="0.35">
      <c r="B10" s="213" t="s">
        <v>24</v>
      </c>
      <c r="C10" s="204"/>
      <c r="D10" s="213" t="s">
        <v>80</v>
      </c>
      <c r="E10" s="204"/>
      <c r="F10" s="75"/>
      <c r="G10" s="214"/>
      <c r="H10" s="75"/>
      <c r="I10" s="75"/>
      <c r="J10" s="215"/>
      <c r="K10" s="214"/>
      <c r="L10" s="75">
        <v>-746</v>
      </c>
      <c r="M10" s="214"/>
      <c r="N10" s="75">
        <f>SUM(F10:L10)</f>
        <v>-746</v>
      </c>
      <c r="O10" s="216"/>
      <c r="R10" s="20"/>
    </row>
    <row r="11" spans="1:18" s="195" customFormat="1" hidden="1" x14ac:dyDescent="0.35">
      <c r="B11" s="217" t="s">
        <v>65</v>
      </c>
      <c r="C11" s="204"/>
      <c r="D11" s="217" t="s">
        <v>149</v>
      </c>
      <c r="E11" s="204"/>
      <c r="F11" s="75"/>
      <c r="G11" s="214"/>
      <c r="H11" s="75"/>
      <c r="I11" s="75"/>
      <c r="J11" s="75"/>
      <c r="K11" s="214"/>
      <c r="L11" s="75"/>
      <c r="M11" s="214"/>
      <c r="N11" s="75">
        <f>SUM(F11:L11)</f>
        <v>0</v>
      </c>
      <c r="O11" s="216"/>
      <c r="R11" s="20"/>
    </row>
    <row r="12" spans="1:18" s="195" customFormat="1" x14ac:dyDescent="0.35">
      <c r="B12" s="217" t="s">
        <v>56</v>
      </c>
      <c r="C12" s="204"/>
      <c r="D12" s="217">
        <v>21</v>
      </c>
      <c r="E12" s="204"/>
      <c r="F12" s="75"/>
      <c r="G12" s="214"/>
      <c r="H12" s="75"/>
      <c r="I12" s="75"/>
      <c r="J12" s="75">
        <v>3454</v>
      </c>
      <c r="K12" s="214"/>
      <c r="L12" s="75"/>
      <c r="M12" s="214"/>
      <c r="N12" s="75">
        <f t="shared" ref="N12" si="0">SUM(F12:L12)</f>
        <v>3454</v>
      </c>
      <c r="O12" s="216"/>
      <c r="R12" s="20"/>
    </row>
    <row r="13" spans="1:18" s="195" customFormat="1" x14ac:dyDescent="0.35">
      <c r="B13" s="217" t="s">
        <v>147</v>
      </c>
      <c r="C13" s="204"/>
      <c r="D13" s="218" t="s">
        <v>79</v>
      </c>
      <c r="E13" s="204"/>
      <c r="F13" s="75"/>
      <c r="G13" s="214"/>
      <c r="H13" s="75"/>
      <c r="I13" s="75"/>
      <c r="J13" s="215"/>
      <c r="K13" s="214"/>
      <c r="L13" s="75">
        <v>-7335</v>
      </c>
      <c r="M13" s="214"/>
      <c r="N13" s="75">
        <f>SUM(F13:L13)</f>
        <v>-7335</v>
      </c>
      <c r="O13" s="216"/>
      <c r="R13" s="20"/>
    </row>
    <row r="14" spans="1:18" s="195" customFormat="1" ht="15" x14ac:dyDescent="0.3">
      <c r="B14" s="208" t="s">
        <v>161</v>
      </c>
      <c r="C14" s="204"/>
      <c r="D14" s="209"/>
      <c r="E14" s="204"/>
      <c r="F14" s="77">
        <f>SUM(F9:F13)</f>
        <v>432843</v>
      </c>
      <c r="G14" s="210"/>
      <c r="H14" s="77">
        <f>SUM(H9:H13)</f>
        <v>76435</v>
      </c>
      <c r="I14" s="211"/>
      <c r="J14" s="77">
        <f>SUM(J9:J13)</f>
        <v>33507</v>
      </c>
      <c r="K14" s="210"/>
      <c r="L14" s="77">
        <f>SUM(L9:L13)</f>
        <v>-981718</v>
      </c>
      <c r="M14" s="214"/>
      <c r="N14" s="77">
        <f>SUM(N9:N13)</f>
        <v>-438932</v>
      </c>
      <c r="P14" s="14"/>
    </row>
    <row r="15" spans="1:18" s="195" customFormat="1" ht="15" x14ac:dyDescent="0.3">
      <c r="B15" s="219" t="s">
        <v>167</v>
      </c>
      <c r="C15" s="207"/>
      <c r="D15" s="219"/>
      <c r="E15" s="207"/>
      <c r="F15" s="78">
        <f>F14-F9</f>
        <v>0</v>
      </c>
      <c r="G15" s="80"/>
      <c r="H15" s="78">
        <f>H14-H9</f>
        <v>0</v>
      </c>
      <c r="I15" s="80"/>
      <c r="J15" s="78">
        <f>J14-J9</f>
        <v>3454</v>
      </c>
      <c r="K15" s="80"/>
      <c r="L15" s="78">
        <f>L14-L9</f>
        <v>-8081</v>
      </c>
      <c r="M15" s="80"/>
      <c r="N15" s="78">
        <f>N14-N9</f>
        <v>-4627</v>
      </c>
      <c r="P15" s="220"/>
    </row>
    <row r="16" spans="1:18" s="195" customFormat="1" x14ac:dyDescent="0.35">
      <c r="B16" s="221"/>
      <c r="D16" s="222"/>
      <c r="F16" s="222"/>
      <c r="H16" s="223"/>
      <c r="J16" s="222"/>
      <c r="L16" s="222"/>
      <c r="N16" s="222"/>
    </row>
    <row r="17" spans="2:14" s="195" customFormat="1" ht="15" x14ac:dyDescent="0.3">
      <c r="B17" s="208" t="s">
        <v>86</v>
      </c>
      <c r="C17" s="204"/>
      <c r="D17" s="224"/>
      <c r="E17" s="204"/>
      <c r="F17" s="74">
        <v>490932</v>
      </c>
      <c r="G17" s="210"/>
      <c r="H17" s="74">
        <v>88013</v>
      </c>
      <c r="I17" s="211"/>
      <c r="J17" s="74">
        <v>53447</v>
      </c>
      <c r="K17" s="210"/>
      <c r="L17" s="74">
        <v>-449616</v>
      </c>
      <c r="M17" s="210"/>
      <c r="N17" s="74">
        <f>SUM(F17:L17)</f>
        <v>182776</v>
      </c>
    </row>
    <row r="18" spans="2:14" s="195" customFormat="1" hidden="1" x14ac:dyDescent="0.35">
      <c r="B18" s="213" t="s">
        <v>24</v>
      </c>
      <c r="C18" s="204"/>
      <c r="D18" s="213" t="s">
        <v>80</v>
      </c>
      <c r="E18" s="204"/>
      <c r="F18" s="75"/>
      <c r="G18" s="214"/>
      <c r="H18" s="75"/>
      <c r="I18" s="75"/>
      <c r="J18" s="215"/>
      <c r="K18" s="214"/>
      <c r="L18" s="75"/>
      <c r="M18" s="214"/>
      <c r="N18" s="75">
        <f>SUM(F18:L18)</f>
        <v>0</v>
      </c>
    </row>
    <row r="19" spans="2:14" s="195" customFormat="1" ht="15" hidden="1" x14ac:dyDescent="0.3">
      <c r="B19" s="218" t="s">
        <v>65</v>
      </c>
      <c r="C19" s="204"/>
      <c r="D19" s="217" t="s">
        <v>149</v>
      </c>
      <c r="E19" s="204"/>
      <c r="F19" s="75"/>
      <c r="G19" s="214"/>
      <c r="H19" s="76"/>
      <c r="I19" s="76"/>
      <c r="J19" s="75"/>
      <c r="K19" s="214"/>
      <c r="L19" s="75"/>
      <c r="M19" s="214"/>
      <c r="N19" s="75">
        <f t="shared" ref="N19" si="1">SUM(F19:L19)</f>
        <v>0</v>
      </c>
    </row>
    <row r="20" spans="2:14" s="195" customFormat="1" ht="15" x14ac:dyDescent="0.3">
      <c r="B20" s="218" t="s">
        <v>56</v>
      </c>
      <c r="C20" s="204"/>
      <c r="D20" s="217">
        <v>21</v>
      </c>
      <c r="E20" s="204"/>
      <c r="F20" s="75"/>
      <c r="G20" s="214"/>
      <c r="H20" s="76"/>
      <c r="I20" s="76"/>
      <c r="J20" s="75">
        <v>187</v>
      </c>
      <c r="K20" s="214"/>
      <c r="L20" s="75"/>
      <c r="M20" s="214"/>
      <c r="N20" s="75">
        <f>SUM(F20:L20)</f>
        <v>187</v>
      </c>
    </row>
    <row r="21" spans="2:14" s="195" customFormat="1" ht="15" x14ac:dyDescent="0.3">
      <c r="B21" s="217" t="s">
        <v>147</v>
      </c>
      <c r="C21" s="204"/>
      <c r="D21" s="217" t="s">
        <v>79</v>
      </c>
      <c r="E21" s="204"/>
      <c r="F21" s="75"/>
      <c r="G21" s="214"/>
      <c r="H21" s="76"/>
      <c r="I21" s="76"/>
      <c r="J21" s="76"/>
      <c r="K21" s="214"/>
      <c r="L21" s="75">
        <v>19548</v>
      </c>
      <c r="M21" s="214"/>
      <c r="N21" s="75">
        <f>SUM(F21:L21)</f>
        <v>19548</v>
      </c>
    </row>
    <row r="22" spans="2:14" s="195" customFormat="1" ht="15" x14ac:dyDescent="0.3">
      <c r="B22" s="208" t="s">
        <v>162</v>
      </c>
      <c r="C22" s="204"/>
      <c r="D22" s="209"/>
      <c r="E22" s="204"/>
      <c r="F22" s="77">
        <f>SUM(F17:F21)</f>
        <v>490932</v>
      </c>
      <c r="G22" s="210"/>
      <c r="H22" s="77">
        <f>SUM(H17:H21)</f>
        <v>88013</v>
      </c>
      <c r="I22" s="211"/>
      <c r="J22" s="77">
        <f>SUM(J17:J21)</f>
        <v>53634</v>
      </c>
      <c r="K22" s="210"/>
      <c r="L22" s="77">
        <f>SUM(L17:L21)</f>
        <v>-430068</v>
      </c>
      <c r="M22" s="214"/>
      <c r="N22" s="77">
        <f>SUM(N17:N21)</f>
        <v>202511</v>
      </c>
    </row>
    <row r="23" spans="2:14" s="195" customFormat="1" ht="15" x14ac:dyDescent="0.3">
      <c r="B23" s="219" t="s">
        <v>167</v>
      </c>
      <c r="C23" s="225"/>
      <c r="D23" s="219"/>
      <c r="E23" s="225"/>
      <c r="F23" s="78">
        <f>F22-F17</f>
        <v>0</v>
      </c>
      <c r="G23" s="79"/>
      <c r="H23" s="78">
        <f>H22-H17</f>
        <v>0</v>
      </c>
      <c r="I23" s="79"/>
      <c r="J23" s="78">
        <f>J22-J17</f>
        <v>187</v>
      </c>
      <c r="K23" s="79"/>
      <c r="L23" s="78">
        <f>L22-L17</f>
        <v>19548</v>
      </c>
      <c r="M23" s="79"/>
      <c r="N23" s="78">
        <f>N22-N17</f>
        <v>19735</v>
      </c>
    </row>
    <row r="24" spans="2:14" s="195" customFormat="1" ht="6" customHeight="1" x14ac:dyDescent="0.3">
      <c r="B24" s="207"/>
      <c r="C24" s="207"/>
      <c r="D24" s="207"/>
      <c r="E24" s="207"/>
      <c r="F24" s="52"/>
      <c r="G24" s="18"/>
      <c r="H24" s="52"/>
      <c r="I24" s="18"/>
      <c r="J24" s="52"/>
      <c r="K24" s="18"/>
      <c r="L24" s="52"/>
      <c r="M24" s="18"/>
      <c r="N24" s="52"/>
    </row>
    <row r="25" spans="2:14" s="195" customFormat="1" ht="15" x14ac:dyDescent="0.3">
      <c r="B25" s="204" t="s">
        <v>23</v>
      </c>
      <c r="F25" s="226"/>
      <c r="G25" s="226"/>
      <c r="H25" s="226"/>
      <c r="I25" s="226"/>
      <c r="J25" s="226"/>
      <c r="K25" s="226"/>
      <c r="L25" s="226"/>
      <c r="M25" s="226"/>
      <c r="N25" s="226"/>
    </row>
    <row r="26" spans="2:14" s="195" customFormat="1" x14ac:dyDescent="0.35">
      <c r="B26" s="221"/>
      <c r="J26" s="226"/>
    </row>
  </sheetData>
  <printOptions horizontalCentered="1"/>
  <pageMargins left="0.51181102362204722" right="0.51181102362204722" top="0.51181102362204722" bottom="0.51181102362204722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Q61"/>
  <sheetViews>
    <sheetView showGridLines="0" zoomScaleNormal="100" workbookViewId="0">
      <selection sqref="A1:XFD1048576"/>
    </sheetView>
  </sheetViews>
  <sheetFormatPr defaultColWidth="9.33203125" defaultRowHeight="15" x14ac:dyDescent="0.3"/>
  <cols>
    <col min="1" max="1" width="5.5" style="152" customWidth="1"/>
    <col min="2" max="2" width="80" style="152" customWidth="1"/>
    <col min="3" max="3" width="2" style="152" customWidth="1"/>
    <col min="4" max="4" width="11" style="152" customWidth="1"/>
    <col min="5" max="5" width="3.6640625" style="152" customWidth="1"/>
    <col min="6" max="6" width="16.83203125" style="152" customWidth="1"/>
    <col min="7" max="7" width="2.83203125" style="152" customWidth="1"/>
    <col min="8" max="8" width="16.83203125" style="152" customWidth="1"/>
    <col min="9" max="9" width="3.1640625" style="152" customWidth="1"/>
    <col min="10" max="10" width="9.33203125" style="152"/>
    <col min="11" max="11" width="17.1640625" style="152" bestFit="1" customWidth="1"/>
    <col min="12" max="12" width="18" style="152" customWidth="1"/>
    <col min="13" max="13" width="17.1640625" style="152" bestFit="1" customWidth="1"/>
    <col min="14" max="14" width="18.83203125" style="14" customWidth="1"/>
    <col min="15" max="16384" width="9.33203125" style="152"/>
  </cols>
  <sheetData>
    <row r="1" spans="1:13" x14ac:dyDescent="0.3">
      <c r="A1" s="150"/>
      <c r="B1" s="151" t="s">
        <v>89</v>
      </c>
      <c r="C1" s="150"/>
      <c r="D1" s="150"/>
      <c r="E1" s="150"/>
      <c r="F1" s="150"/>
      <c r="G1" s="150"/>
      <c r="H1" s="150"/>
      <c r="I1" s="150"/>
    </row>
    <row r="2" spans="1:13" x14ac:dyDescent="0.3">
      <c r="A2" s="150"/>
      <c r="B2" s="151" t="s">
        <v>101</v>
      </c>
      <c r="C2" s="150"/>
      <c r="D2" s="150"/>
      <c r="E2" s="150"/>
      <c r="F2" s="150"/>
      <c r="G2" s="150"/>
      <c r="H2" s="150"/>
      <c r="I2" s="150"/>
    </row>
    <row r="3" spans="1:13" x14ac:dyDescent="0.3">
      <c r="A3" s="150"/>
      <c r="B3" s="151" t="s">
        <v>163</v>
      </c>
      <c r="C3" s="150"/>
      <c r="D3" s="150"/>
      <c r="E3" s="150"/>
      <c r="F3" s="150"/>
      <c r="G3" s="150"/>
      <c r="H3" s="150"/>
      <c r="I3" s="150"/>
    </row>
    <row r="4" spans="1:13" x14ac:dyDescent="0.3">
      <c r="A4" s="150"/>
      <c r="B4" s="151" t="s">
        <v>100</v>
      </c>
      <c r="C4" s="150"/>
      <c r="D4" s="150"/>
      <c r="E4" s="150"/>
      <c r="F4" s="150"/>
      <c r="G4" s="150"/>
      <c r="H4" s="150"/>
      <c r="I4" s="150"/>
    </row>
    <row r="5" spans="1:13" x14ac:dyDescent="0.3">
      <c r="A5" s="153"/>
      <c r="B5" s="154"/>
      <c r="C5" s="153"/>
      <c r="D5" s="154"/>
      <c r="E5" s="153"/>
      <c r="F5" s="155"/>
      <c r="H5" s="155"/>
    </row>
    <row r="6" spans="1:13" ht="19.5" customHeight="1" x14ac:dyDescent="0.3">
      <c r="A6" s="150"/>
      <c r="B6" s="156" t="s">
        <v>21</v>
      </c>
      <c r="C6" s="150"/>
      <c r="D6" s="105" t="s">
        <v>12</v>
      </c>
      <c r="E6" s="88"/>
      <c r="F6" s="103">
        <v>46112</v>
      </c>
      <c r="G6" s="157"/>
      <c r="H6" s="103">
        <v>45747</v>
      </c>
    </row>
    <row r="7" spans="1:13" ht="15.75" x14ac:dyDescent="0.35">
      <c r="B7" s="158"/>
      <c r="C7" s="159"/>
      <c r="D7" s="106"/>
      <c r="E7" s="88"/>
      <c r="F7" s="104"/>
      <c r="G7" s="160"/>
      <c r="H7" s="104"/>
    </row>
    <row r="8" spans="1:13" x14ac:dyDescent="0.3">
      <c r="B8" s="161" t="s">
        <v>116</v>
      </c>
      <c r="C8" s="159"/>
      <c r="D8" s="1"/>
      <c r="E8" s="88"/>
    </row>
    <row r="9" spans="1:13" x14ac:dyDescent="0.3">
      <c r="B9" s="161" t="s">
        <v>168</v>
      </c>
      <c r="C9" s="159"/>
      <c r="D9" s="46" t="s">
        <v>79</v>
      </c>
      <c r="E9" s="89"/>
      <c r="F9" s="162">
        <v>19548</v>
      </c>
      <c r="H9" s="163">
        <v>-7335</v>
      </c>
      <c r="K9" s="14"/>
      <c r="L9" s="164"/>
      <c r="M9" s="165"/>
    </row>
    <row r="10" spans="1:13" x14ac:dyDescent="0.3">
      <c r="B10" s="166" t="s">
        <v>29</v>
      </c>
      <c r="C10" s="159"/>
      <c r="D10" s="1"/>
      <c r="E10" s="88"/>
      <c r="F10" s="167"/>
      <c r="H10" s="167"/>
      <c r="K10" s="14"/>
      <c r="L10" s="168"/>
      <c r="M10" s="165"/>
    </row>
    <row r="11" spans="1:13" x14ac:dyDescent="0.3">
      <c r="B11" s="169" t="s">
        <v>117</v>
      </c>
      <c r="C11" s="159"/>
      <c r="D11" s="46">
        <v>10</v>
      </c>
      <c r="E11" s="89"/>
      <c r="F11" s="170">
        <v>2861</v>
      </c>
      <c r="H11" s="170">
        <v>3202</v>
      </c>
      <c r="K11" s="14"/>
      <c r="L11" s="86"/>
      <c r="M11" s="165"/>
    </row>
    <row r="12" spans="1:13" hidden="1" x14ac:dyDescent="0.3">
      <c r="B12" s="169" t="s">
        <v>85</v>
      </c>
      <c r="C12" s="159"/>
      <c r="D12" s="46">
        <v>10</v>
      </c>
      <c r="E12" s="89"/>
      <c r="F12" s="170">
        <v>0</v>
      </c>
      <c r="G12" s="170"/>
      <c r="H12" s="170">
        <v>0</v>
      </c>
      <c r="K12" s="14"/>
      <c r="L12" s="86"/>
      <c r="M12" s="165"/>
    </row>
    <row r="13" spans="1:13" x14ac:dyDescent="0.3">
      <c r="B13" s="169" t="s">
        <v>56</v>
      </c>
      <c r="C13" s="159"/>
      <c r="D13" s="46">
        <v>21</v>
      </c>
      <c r="E13" s="89"/>
      <c r="F13" s="170">
        <v>186.61000000000058</v>
      </c>
      <c r="H13" s="170">
        <v>3454</v>
      </c>
      <c r="K13" s="14"/>
      <c r="L13" s="86"/>
      <c r="M13" s="165"/>
    </row>
    <row r="14" spans="1:13" x14ac:dyDescent="0.3">
      <c r="B14" s="169" t="s">
        <v>24</v>
      </c>
      <c r="C14" s="159"/>
      <c r="D14" s="46" t="s">
        <v>80</v>
      </c>
      <c r="E14" s="89"/>
      <c r="F14" s="170">
        <v>0</v>
      </c>
      <c r="H14" s="171">
        <v>-746</v>
      </c>
      <c r="K14" s="14"/>
      <c r="L14" s="86"/>
      <c r="M14" s="165"/>
    </row>
    <row r="15" spans="1:13" hidden="1" x14ac:dyDescent="0.3">
      <c r="B15" s="169" t="s">
        <v>81</v>
      </c>
      <c r="C15" s="159"/>
      <c r="D15" s="46"/>
      <c r="E15" s="89"/>
      <c r="F15" s="172">
        <v>0</v>
      </c>
      <c r="H15" s="172"/>
      <c r="K15" s="14"/>
      <c r="L15" s="86"/>
      <c r="M15" s="165"/>
    </row>
    <row r="16" spans="1:13" x14ac:dyDescent="0.3">
      <c r="B16" s="169" t="s">
        <v>118</v>
      </c>
      <c r="C16" s="159"/>
      <c r="D16" s="46">
        <v>26</v>
      </c>
      <c r="E16" s="89"/>
      <c r="F16" s="170">
        <v>-3986</v>
      </c>
      <c r="H16" s="170">
        <v>138</v>
      </c>
      <c r="K16" s="14"/>
      <c r="L16" s="86"/>
      <c r="M16" s="165"/>
    </row>
    <row r="17" spans="2:17" x14ac:dyDescent="0.3">
      <c r="B17" s="169" t="s">
        <v>119</v>
      </c>
      <c r="C17" s="159"/>
      <c r="D17" s="46">
        <v>25</v>
      </c>
      <c r="E17" s="89"/>
      <c r="F17" s="170">
        <v>1396</v>
      </c>
      <c r="H17" s="171">
        <v>-11</v>
      </c>
      <c r="K17" s="14"/>
      <c r="L17" s="86"/>
      <c r="M17" s="165"/>
    </row>
    <row r="18" spans="2:17" x14ac:dyDescent="0.3">
      <c r="B18" s="169" t="s">
        <v>120</v>
      </c>
      <c r="C18" s="159"/>
      <c r="D18" s="46">
        <v>28</v>
      </c>
      <c r="E18" s="89"/>
      <c r="F18" s="173">
        <v>153</v>
      </c>
      <c r="H18" s="173">
        <v>10899</v>
      </c>
      <c r="K18" s="14"/>
      <c r="L18" s="86"/>
      <c r="M18" s="165"/>
      <c r="O18" s="174"/>
      <c r="P18" s="174"/>
    </row>
    <row r="19" spans="2:17" hidden="1" x14ac:dyDescent="0.3">
      <c r="B19" s="169" t="s">
        <v>54</v>
      </c>
      <c r="C19" s="159"/>
      <c r="D19" s="46">
        <v>10</v>
      </c>
      <c r="E19" s="89"/>
      <c r="F19" s="170">
        <v>0</v>
      </c>
      <c r="H19" s="170">
        <v>0</v>
      </c>
      <c r="K19" s="14"/>
      <c r="L19" s="86"/>
      <c r="M19" s="165"/>
    </row>
    <row r="20" spans="2:17" x14ac:dyDescent="0.3">
      <c r="B20" s="166" t="s">
        <v>28</v>
      </c>
      <c r="C20" s="159"/>
      <c r="D20" s="46"/>
      <c r="E20" s="89"/>
      <c r="F20" s="175"/>
      <c r="H20" s="175"/>
      <c r="K20" s="14"/>
      <c r="L20" s="14"/>
      <c r="M20" s="165"/>
    </row>
    <row r="21" spans="2:17" x14ac:dyDescent="0.3">
      <c r="B21" s="169" t="s">
        <v>5</v>
      </c>
      <c r="C21" s="159"/>
      <c r="D21" s="46">
        <f>BP!D11</f>
        <v>5</v>
      </c>
      <c r="E21" s="89"/>
      <c r="F21" s="176">
        <v>-1930</v>
      </c>
      <c r="H21" s="177">
        <v>-8256</v>
      </c>
      <c r="K21" s="14"/>
      <c r="L21" s="178"/>
      <c r="M21" s="165"/>
      <c r="O21" s="174"/>
      <c r="P21" s="174"/>
      <c r="Q21" s="174"/>
    </row>
    <row r="22" spans="2:17" x14ac:dyDescent="0.3">
      <c r="B22" s="169" t="s">
        <v>8</v>
      </c>
      <c r="D22" s="179">
        <f>BP!D12</f>
        <v>6</v>
      </c>
      <c r="E22" s="179"/>
      <c r="F22" s="173">
        <v>-405</v>
      </c>
      <c r="H22" s="173">
        <v>73</v>
      </c>
      <c r="K22" s="14"/>
      <c r="L22" s="14"/>
      <c r="M22" s="165"/>
    </row>
    <row r="23" spans="2:17" x14ac:dyDescent="0.3">
      <c r="B23" s="169" t="s">
        <v>61</v>
      </c>
      <c r="D23" s="179">
        <f>BP!D13</f>
        <v>7</v>
      </c>
      <c r="E23" s="179"/>
      <c r="F23" s="173">
        <v>748</v>
      </c>
      <c r="H23" s="175">
        <v>-367</v>
      </c>
      <c r="K23" s="14"/>
      <c r="L23" s="14"/>
      <c r="M23" s="165"/>
    </row>
    <row r="24" spans="2:17" x14ac:dyDescent="0.3">
      <c r="B24" s="169" t="s">
        <v>7</v>
      </c>
      <c r="D24" s="179"/>
      <c r="E24" s="179"/>
      <c r="F24" s="173">
        <v>8</v>
      </c>
      <c r="H24" s="173">
        <v>-157</v>
      </c>
      <c r="K24" s="14"/>
      <c r="L24" s="14"/>
      <c r="M24" s="165"/>
    </row>
    <row r="25" spans="2:17" x14ac:dyDescent="0.3">
      <c r="B25" s="169" t="s">
        <v>9</v>
      </c>
      <c r="D25" s="179">
        <f>BP!D15</f>
        <v>8</v>
      </c>
      <c r="E25" s="179"/>
      <c r="F25" s="173">
        <v>-321.67999999999984</v>
      </c>
      <c r="H25" s="173">
        <v>1298</v>
      </c>
      <c r="K25" s="14"/>
      <c r="L25" s="14"/>
      <c r="M25" s="165"/>
    </row>
    <row r="26" spans="2:17" x14ac:dyDescent="0.3">
      <c r="B26" s="169" t="s">
        <v>115</v>
      </c>
      <c r="D26" s="179">
        <v>9</v>
      </c>
      <c r="E26" s="179"/>
      <c r="F26" s="173">
        <v>-2078</v>
      </c>
      <c r="H26" s="175">
        <v>-672</v>
      </c>
      <c r="K26" s="14"/>
      <c r="L26" s="14"/>
      <c r="M26" s="165"/>
    </row>
    <row r="27" spans="2:17" ht="15.75" x14ac:dyDescent="0.35">
      <c r="B27" s="166" t="s">
        <v>27</v>
      </c>
      <c r="D27" s="179"/>
      <c r="E27" s="179"/>
      <c r="F27" s="180"/>
      <c r="H27" s="180"/>
      <c r="K27" s="14"/>
      <c r="L27" s="181"/>
      <c r="M27" s="165"/>
    </row>
    <row r="28" spans="2:17" x14ac:dyDescent="0.3">
      <c r="B28" s="169" t="s">
        <v>16</v>
      </c>
      <c r="D28" s="179">
        <v>11</v>
      </c>
      <c r="E28" s="179"/>
      <c r="F28" s="177">
        <v>-126.57000000000016</v>
      </c>
      <c r="H28" s="177">
        <v>-142</v>
      </c>
      <c r="K28" s="14"/>
      <c r="L28" s="178"/>
      <c r="M28" s="165"/>
      <c r="O28" s="174"/>
      <c r="P28" s="174"/>
      <c r="Q28" s="174"/>
    </row>
    <row r="29" spans="2:17" x14ac:dyDescent="0.3">
      <c r="B29" s="169" t="s">
        <v>58</v>
      </c>
      <c r="D29" s="179">
        <f>BP!P11</f>
        <v>12</v>
      </c>
      <c r="E29" s="179"/>
      <c r="F29" s="170">
        <v>175</v>
      </c>
      <c r="H29" s="170">
        <v>1267</v>
      </c>
      <c r="K29" s="14"/>
      <c r="L29" s="86"/>
      <c r="M29" s="165"/>
    </row>
    <row r="30" spans="2:17" x14ac:dyDescent="0.3">
      <c r="B30" s="169" t="s">
        <v>59</v>
      </c>
      <c r="D30" s="179">
        <f>BP!P12</f>
        <v>13</v>
      </c>
      <c r="E30" s="179"/>
      <c r="F30" s="170">
        <v>-8393.4199999999983</v>
      </c>
      <c r="H30" s="170">
        <v>4370</v>
      </c>
      <c r="K30" s="14"/>
      <c r="L30" s="86"/>
      <c r="M30" s="165"/>
    </row>
    <row r="31" spans="2:17" x14ac:dyDescent="0.3">
      <c r="B31" s="169" t="s">
        <v>15</v>
      </c>
      <c r="D31" s="182" t="s">
        <v>153</v>
      </c>
      <c r="E31" s="182"/>
      <c r="F31" s="170">
        <v>-256.34000000000015</v>
      </c>
      <c r="H31" s="170">
        <v>43</v>
      </c>
      <c r="K31" s="14"/>
      <c r="L31" s="86"/>
      <c r="M31" s="165"/>
    </row>
    <row r="32" spans="2:17" x14ac:dyDescent="0.3">
      <c r="B32" s="169" t="s">
        <v>70</v>
      </c>
      <c r="D32" s="179">
        <v>15</v>
      </c>
      <c r="E32" s="179"/>
      <c r="F32" s="175">
        <v>-985</v>
      </c>
      <c r="H32" s="173">
        <v>3358</v>
      </c>
      <c r="K32" s="14"/>
      <c r="L32" s="14"/>
      <c r="M32" s="165"/>
    </row>
    <row r="33" spans="2:13" hidden="1" x14ac:dyDescent="0.3">
      <c r="B33" s="169" t="s">
        <v>121</v>
      </c>
      <c r="D33" s="182" t="s">
        <v>88</v>
      </c>
      <c r="E33" s="182"/>
      <c r="F33" s="171">
        <v>-8.000000000174623E-2</v>
      </c>
      <c r="H33" s="170">
        <v>0</v>
      </c>
      <c r="K33" s="14"/>
      <c r="L33" s="86"/>
      <c r="M33" s="165"/>
    </row>
    <row r="34" spans="2:13" x14ac:dyDescent="0.3">
      <c r="B34" s="161" t="s">
        <v>122</v>
      </c>
      <c r="D34" s="179"/>
      <c r="E34" s="179"/>
      <c r="F34" s="163"/>
      <c r="H34" s="183"/>
    </row>
    <row r="35" spans="2:13" x14ac:dyDescent="0.3">
      <c r="B35" s="166" t="s">
        <v>123</v>
      </c>
      <c r="D35" s="179"/>
      <c r="E35" s="179"/>
      <c r="F35" s="172">
        <v>0</v>
      </c>
      <c r="H35" s="172">
        <v>0</v>
      </c>
    </row>
    <row r="36" spans="2:13" ht="6" customHeight="1" x14ac:dyDescent="0.3">
      <c r="B36" s="166"/>
      <c r="F36" s="171"/>
      <c r="H36" s="184"/>
    </row>
    <row r="37" spans="2:13" x14ac:dyDescent="0.3">
      <c r="B37" s="185" t="s">
        <v>124</v>
      </c>
      <c r="F37" s="186">
        <f>SUM(F9:F33)</f>
        <v>6593.52</v>
      </c>
      <c r="H37" s="186">
        <f>SUM(H9:H33)</f>
        <v>10416</v>
      </c>
    </row>
    <row r="38" spans="2:13" ht="6" customHeight="1" x14ac:dyDescent="0.3">
      <c r="B38" s="187"/>
      <c r="F38" s="167"/>
      <c r="H38" s="188"/>
    </row>
    <row r="39" spans="2:13" x14ac:dyDescent="0.3">
      <c r="B39" s="161" t="s">
        <v>125</v>
      </c>
      <c r="F39" s="167"/>
      <c r="H39" s="188"/>
    </row>
    <row r="40" spans="2:13" hidden="1" x14ac:dyDescent="0.3">
      <c r="B40" s="161"/>
      <c r="F40" s="167"/>
      <c r="H40" s="188"/>
    </row>
    <row r="41" spans="2:13" hidden="1" x14ac:dyDescent="0.3">
      <c r="B41" s="189" t="s">
        <v>69</v>
      </c>
      <c r="F41" s="167"/>
      <c r="H41" s="188"/>
    </row>
    <row r="42" spans="2:13" hidden="1" x14ac:dyDescent="0.3">
      <c r="B42" s="189" t="s">
        <v>68</v>
      </c>
      <c r="F42" s="167"/>
      <c r="H42" s="188"/>
    </row>
    <row r="43" spans="2:13" x14ac:dyDescent="0.3">
      <c r="B43" s="166" t="s">
        <v>126</v>
      </c>
      <c r="D43" s="179">
        <v>10</v>
      </c>
      <c r="E43" s="179"/>
      <c r="F43" s="175">
        <v>-2268</v>
      </c>
      <c r="H43" s="175">
        <v>-274</v>
      </c>
      <c r="K43" s="14"/>
      <c r="L43" s="14"/>
      <c r="M43" s="14"/>
    </row>
    <row r="44" spans="2:13" ht="13.5" hidden="1" customHeight="1" x14ac:dyDescent="0.3">
      <c r="B44" s="166" t="s">
        <v>66</v>
      </c>
      <c r="D44" s="179"/>
      <c r="E44" s="179"/>
      <c r="F44" s="175"/>
      <c r="H44" s="190"/>
      <c r="K44" s="14"/>
      <c r="L44" s="14"/>
      <c r="M44" s="14"/>
    </row>
    <row r="45" spans="2:13" x14ac:dyDescent="0.3">
      <c r="B45" s="185" t="s">
        <v>127</v>
      </c>
      <c r="F45" s="191">
        <f>SUM(F41:F44)</f>
        <v>-2268</v>
      </c>
      <c r="H45" s="191">
        <f>SUM(H41:H44)</f>
        <v>-274</v>
      </c>
      <c r="K45" s="14"/>
      <c r="L45" s="14"/>
      <c r="M45" s="14"/>
    </row>
    <row r="46" spans="2:13" ht="6" customHeight="1" x14ac:dyDescent="0.3">
      <c r="B46" s="161"/>
      <c r="F46" s="192"/>
      <c r="H46" s="193"/>
      <c r="K46" s="14"/>
      <c r="L46" s="14"/>
      <c r="M46" s="14"/>
    </row>
    <row r="47" spans="2:13" x14ac:dyDescent="0.3">
      <c r="B47" s="161" t="s">
        <v>128</v>
      </c>
      <c r="F47" s="167"/>
      <c r="H47" s="188"/>
      <c r="K47" s="14"/>
      <c r="L47" s="14"/>
      <c r="M47" s="14"/>
    </row>
    <row r="48" spans="2:13" ht="15" customHeight="1" x14ac:dyDescent="0.3">
      <c r="B48" s="166" t="s">
        <v>129</v>
      </c>
      <c r="D48" s="179"/>
      <c r="E48" s="179"/>
      <c r="F48" s="173">
        <v>0</v>
      </c>
      <c r="H48" s="173">
        <v>0</v>
      </c>
      <c r="K48" s="14"/>
      <c r="L48" s="14"/>
      <c r="M48" s="14"/>
    </row>
    <row r="49" spans="1:9" ht="6" customHeight="1" x14ac:dyDescent="0.3">
      <c r="B49" s="187"/>
      <c r="F49" s="167"/>
      <c r="H49" s="188"/>
    </row>
    <row r="50" spans="1:9" x14ac:dyDescent="0.3">
      <c r="B50" s="185" t="s">
        <v>130</v>
      </c>
      <c r="F50" s="186">
        <f>F48</f>
        <v>0</v>
      </c>
      <c r="H50" s="186">
        <f>H48</f>
        <v>0</v>
      </c>
    </row>
    <row r="51" spans="1:9" ht="6" customHeight="1" x14ac:dyDescent="0.3">
      <c r="B51" s="187"/>
      <c r="F51" s="167"/>
      <c r="H51" s="188"/>
    </row>
    <row r="52" spans="1:9" x14ac:dyDescent="0.3">
      <c r="B52" s="185" t="s">
        <v>131</v>
      </c>
      <c r="F52" s="186">
        <f>F37+F45+F50</f>
        <v>4325.5200000000004</v>
      </c>
      <c r="H52" s="186">
        <f>H37+H45+H50</f>
        <v>10142</v>
      </c>
    </row>
    <row r="53" spans="1:9" ht="6" customHeight="1" x14ac:dyDescent="0.3">
      <c r="B53" s="187"/>
      <c r="F53" s="167"/>
      <c r="H53" s="188"/>
    </row>
    <row r="54" spans="1:9" ht="15" customHeight="1" x14ac:dyDescent="0.3">
      <c r="B54" s="189" t="s">
        <v>169</v>
      </c>
      <c r="D54" s="179">
        <f>BP!D10</f>
        <v>4</v>
      </c>
      <c r="E54" s="179"/>
      <c r="F54" s="170">
        <v>221087</v>
      </c>
      <c r="H54" s="170">
        <v>122086</v>
      </c>
    </row>
    <row r="55" spans="1:9" ht="6" customHeight="1" x14ac:dyDescent="0.3">
      <c r="B55" s="187"/>
      <c r="D55" s="179"/>
      <c r="E55" s="179"/>
      <c r="F55" s="167"/>
      <c r="H55" s="167"/>
    </row>
    <row r="56" spans="1:9" ht="15" customHeight="1" x14ac:dyDescent="0.3">
      <c r="B56" s="189" t="s">
        <v>170</v>
      </c>
      <c r="D56" s="179">
        <f>D54</f>
        <v>4</v>
      </c>
      <c r="E56" s="179"/>
      <c r="F56" s="170">
        <v>225413</v>
      </c>
      <c r="H56" s="170">
        <v>132228</v>
      </c>
    </row>
    <row r="57" spans="1:9" ht="6" customHeight="1" x14ac:dyDescent="0.3">
      <c r="B57" s="187"/>
      <c r="F57" s="167"/>
      <c r="H57" s="188"/>
    </row>
    <row r="58" spans="1:9" x14ac:dyDescent="0.3">
      <c r="A58" s="189"/>
      <c r="B58" s="185" t="s">
        <v>26</v>
      </c>
      <c r="F58" s="186">
        <f>F56-F54</f>
        <v>4326</v>
      </c>
      <c r="H58" s="186">
        <f>H56-H54</f>
        <v>10142</v>
      </c>
    </row>
    <row r="59" spans="1:9" x14ac:dyDescent="0.3">
      <c r="B59" s="194" t="s">
        <v>23</v>
      </c>
    </row>
    <row r="60" spans="1:9" x14ac:dyDescent="0.3">
      <c r="F60" s="59">
        <f>F52-F58</f>
        <v>-0.47999999999956344</v>
      </c>
      <c r="G60" s="59">
        <f t="shared" ref="G60:H60" si="0">G52-G58</f>
        <v>0</v>
      </c>
      <c r="H60" s="59">
        <f t="shared" si="0"/>
        <v>0</v>
      </c>
      <c r="I60" s="14"/>
    </row>
    <row r="61" spans="1:9" x14ac:dyDescent="0.3">
      <c r="F61" s="14"/>
      <c r="G61" s="14"/>
      <c r="H61" s="14"/>
    </row>
  </sheetData>
  <mergeCells count="4">
    <mergeCell ref="H6:H7"/>
    <mergeCell ref="D6:D7"/>
    <mergeCell ref="B6:B7"/>
    <mergeCell ref="F6:F7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72" orientation="portrait" r:id="rId1"/>
  <ignoredErrors>
    <ignoredError sqref="D33 D3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Q59"/>
  <sheetViews>
    <sheetView showGridLines="0" zoomScaleNormal="100" zoomScaleSheetLayoutView="90" workbookViewId="0">
      <selection sqref="A1:XFD1048576"/>
    </sheetView>
  </sheetViews>
  <sheetFormatPr defaultColWidth="9.33203125" defaultRowHeight="15" x14ac:dyDescent="0.3"/>
  <cols>
    <col min="1" max="1" width="4.6640625" style="109" customWidth="1"/>
    <col min="2" max="2" width="8.1640625" style="126" customWidth="1"/>
    <col min="3" max="3" width="68.33203125" style="108" bestFit="1" customWidth="1"/>
    <col min="4" max="4" width="2" style="108" customWidth="1"/>
    <col min="5" max="5" width="11.6640625" style="147" customWidth="1"/>
    <col min="6" max="6" width="2" style="108" customWidth="1"/>
    <col min="7" max="7" width="17.83203125" style="108" customWidth="1"/>
    <col min="8" max="8" width="2.33203125" style="108" customWidth="1"/>
    <col min="9" max="9" width="17.83203125" style="108" customWidth="1"/>
    <col min="10" max="10" width="10.33203125" style="108" customWidth="1"/>
    <col min="11" max="11" width="3.33203125" style="108" customWidth="1"/>
    <col min="12" max="12" width="9.83203125" style="108" customWidth="1"/>
    <col min="13" max="13" width="9.33203125" style="108"/>
    <col min="14" max="14" width="17.83203125" style="108" customWidth="1"/>
    <col min="15" max="16384" width="9.33203125" style="108"/>
  </cols>
  <sheetData>
    <row r="1" spans="1:17" ht="15.75" customHeight="1" x14ac:dyDescent="0.3">
      <c r="A1" s="107"/>
      <c r="B1" s="107" t="s">
        <v>89</v>
      </c>
      <c r="C1" s="107"/>
      <c r="D1" s="107"/>
      <c r="E1" s="107"/>
      <c r="F1" s="107"/>
      <c r="G1" s="107"/>
      <c r="H1" s="107"/>
      <c r="I1" s="107"/>
    </row>
    <row r="2" spans="1:17" x14ac:dyDescent="0.3">
      <c r="A2" s="107"/>
      <c r="B2" s="107" t="s">
        <v>101</v>
      </c>
      <c r="C2" s="107"/>
      <c r="D2" s="107"/>
      <c r="E2" s="107"/>
      <c r="F2" s="107"/>
      <c r="G2" s="107"/>
      <c r="H2" s="107"/>
      <c r="I2" s="107"/>
    </row>
    <row r="3" spans="1:17" x14ac:dyDescent="0.3">
      <c r="A3" s="107"/>
      <c r="B3" s="107" t="s">
        <v>171</v>
      </c>
      <c r="C3" s="107"/>
      <c r="D3" s="107"/>
      <c r="E3" s="107"/>
      <c r="F3" s="107"/>
      <c r="G3" s="107"/>
      <c r="H3" s="107"/>
      <c r="I3" s="107"/>
    </row>
    <row r="4" spans="1:17" x14ac:dyDescent="0.3">
      <c r="A4" s="107"/>
      <c r="B4" s="107" t="s">
        <v>100</v>
      </c>
      <c r="C4" s="107"/>
      <c r="D4" s="107"/>
      <c r="E4" s="107"/>
      <c r="F4" s="107"/>
      <c r="G4" s="107"/>
      <c r="H4" s="107"/>
      <c r="I4" s="107"/>
    </row>
    <row r="5" spans="1:17" ht="15.75" customHeight="1" x14ac:dyDescent="0.3">
      <c r="B5" s="38"/>
      <c r="C5" s="39"/>
      <c r="D5" s="40"/>
      <c r="E5" s="41"/>
      <c r="F5" s="40"/>
      <c r="G5" s="110"/>
      <c r="H5" s="111"/>
      <c r="I5" s="110"/>
    </row>
    <row r="6" spans="1:17" ht="21.75" customHeight="1" x14ac:dyDescent="0.3">
      <c r="B6" s="41"/>
      <c r="C6" s="112" t="s">
        <v>113</v>
      </c>
      <c r="D6" s="113"/>
      <c r="E6" s="114" t="s">
        <v>12</v>
      </c>
      <c r="F6" s="113"/>
      <c r="G6" s="115">
        <v>46112</v>
      </c>
      <c r="H6" s="116"/>
      <c r="I6" s="115">
        <v>45747</v>
      </c>
      <c r="N6" s="116"/>
    </row>
    <row r="7" spans="1:17" x14ac:dyDescent="0.3">
      <c r="B7" s="41"/>
      <c r="C7" s="117"/>
      <c r="D7" s="113"/>
      <c r="E7" s="118"/>
      <c r="F7" s="113"/>
      <c r="G7" s="21"/>
      <c r="H7" s="119"/>
      <c r="I7" s="120"/>
      <c r="N7" s="116"/>
    </row>
    <row r="8" spans="1:17" ht="15.75" x14ac:dyDescent="0.35">
      <c r="B8" s="121">
        <v>1</v>
      </c>
      <c r="C8" s="122" t="s">
        <v>52</v>
      </c>
      <c r="D8" s="107"/>
      <c r="E8" s="118"/>
      <c r="F8" s="107"/>
      <c r="G8" s="65">
        <f>SUM(G9:G11)</f>
        <v>38626</v>
      </c>
      <c r="H8" s="123"/>
      <c r="I8" s="65">
        <f>SUM(I9:I11)</f>
        <v>33288</v>
      </c>
      <c r="N8" s="124"/>
      <c r="O8" s="125"/>
    </row>
    <row r="9" spans="1:17" ht="15.75" x14ac:dyDescent="0.35">
      <c r="B9" s="126" t="s">
        <v>51</v>
      </c>
      <c r="C9" s="127" t="s">
        <v>142</v>
      </c>
      <c r="D9" s="127"/>
      <c r="E9" s="109">
        <v>22</v>
      </c>
      <c r="F9" s="127"/>
      <c r="G9" s="64">
        <v>27591</v>
      </c>
      <c r="H9" s="60"/>
      <c r="I9" s="64">
        <v>32922</v>
      </c>
      <c r="N9" s="42"/>
      <c r="O9" s="125"/>
    </row>
    <row r="10" spans="1:17" ht="15.75" x14ac:dyDescent="0.35">
      <c r="B10" s="126" t="s">
        <v>50</v>
      </c>
      <c r="C10" s="127" t="s">
        <v>143</v>
      </c>
      <c r="D10" s="128"/>
      <c r="E10" s="109">
        <v>25</v>
      </c>
      <c r="F10" s="128"/>
      <c r="G10" s="64">
        <v>-1396</v>
      </c>
      <c r="H10" s="60"/>
      <c r="I10" s="64">
        <v>11</v>
      </c>
      <c r="N10" s="42"/>
      <c r="O10" s="125"/>
    </row>
    <row r="11" spans="1:17" ht="15.75" x14ac:dyDescent="0.35">
      <c r="B11" s="126" t="s">
        <v>71</v>
      </c>
      <c r="C11" s="127" t="s">
        <v>72</v>
      </c>
      <c r="D11" s="128"/>
      <c r="E11" s="109">
        <v>27</v>
      </c>
      <c r="F11" s="128"/>
      <c r="G11" s="64">
        <v>12431</v>
      </c>
      <c r="H11" s="60"/>
      <c r="I11" s="64">
        <v>355</v>
      </c>
      <c r="N11" s="42"/>
      <c r="O11" s="125"/>
    </row>
    <row r="12" spans="1:17" ht="6" customHeight="1" x14ac:dyDescent="0.3">
      <c r="B12" s="129"/>
      <c r="C12" s="130"/>
      <c r="D12" s="113"/>
      <c r="E12" s="109"/>
      <c r="F12" s="113"/>
      <c r="G12" s="131"/>
      <c r="H12" s="60"/>
      <c r="I12" s="131"/>
      <c r="N12" s="132"/>
    </row>
    <row r="13" spans="1:17" ht="15.75" x14ac:dyDescent="0.35">
      <c r="B13" s="117">
        <v>2</v>
      </c>
      <c r="C13" s="133" t="s">
        <v>132</v>
      </c>
      <c r="D13" s="107"/>
      <c r="E13" s="118"/>
      <c r="F13" s="107"/>
      <c r="G13" s="65">
        <f>SUM(G14:G17)</f>
        <v>-4277</v>
      </c>
      <c r="H13" s="123"/>
      <c r="I13" s="65">
        <f>SUM(I14:I17)</f>
        <v>-7764</v>
      </c>
      <c r="N13" s="124"/>
      <c r="O13" s="125"/>
    </row>
    <row r="14" spans="1:17" ht="15.75" x14ac:dyDescent="0.35">
      <c r="B14" s="126" t="s">
        <v>49</v>
      </c>
      <c r="C14" s="127" t="s">
        <v>144</v>
      </c>
      <c r="D14" s="127"/>
      <c r="E14" s="109" t="s">
        <v>154</v>
      </c>
      <c r="F14" s="127"/>
      <c r="G14" s="64">
        <v>-4407</v>
      </c>
      <c r="H14" s="60"/>
      <c r="I14" s="64">
        <v>-3413</v>
      </c>
      <c r="N14" s="42"/>
      <c r="O14" s="125"/>
    </row>
    <row r="15" spans="1:17" ht="15.75" x14ac:dyDescent="0.35">
      <c r="B15" s="126" t="s">
        <v>48</v>
      </c>
      <c r="C15" s="127" t="s">
        <v>145</v>
      </c>
      <c r="D15" s="127"/>
      <c r="E15" s="109" t="s">
        <v>154</v>
      </c>
      <c r="F15" s="127"/>
      <c r="G15" s="64">
        <v>-3854</v>
      </c>
      <c r="H15" s="60"/>
      <c r="I15" s="64">
        <v>-4209</v>
      </c>
      <c r="N15" s="42"/>
      <c r="O15" s="125"/>
    </row>
    <row r="16" spans="1:17" ht="15.75" x14ac:dyDescent="0.35">
      <c r="B16" s="126" t="s">
        <v>47</v>
      </c>
      <c r="C16" s="127" t="s">
        <v>146</v>
      </c>
      <c r="D16" s="127"/>
      <c r="E16" s="109">
        <v>27</v>
      </c>
      <c r="F16" s="127"/>
      <c r="G16" s="64">
        <v>-2</v>
      </c>
      <c r="H16" s="60"/>
      <c r="I16" s="64">
        <v>-4</v>
      </c>
      <c r="L16" s="134"/>
      <c r="N16" s="42"/>
      <c r="O16" s="125"/>
      <c r="P16" s="125"/>
      <c r="Q16" s="135"/>
    </row>
    <row r="17" spans="2:16" ht="15.75" x14ac:dyDescent="0.35">
      <c r="B17" s="126" t="s">
        <v>62</v>
      </c>
      <c r="C17" s="127" t="s">
        <v>73</v>
      </c>
      <c r="D17" s="127"/>
      <c r="E17" s="109">
        <v>26</v>
      </c>
      <c r="F17" s="127"/>
      <c r="G17" s="64">
        <v>3986</v>
      </c>
      <c r="H17" s="60"/>
      <c r="I17" s="64">
        <v>-138</v>
      </c>
      <c r="N17" s="132"/>
      <c r="O17" s="125"/>
    </row>
    <row r="18" spans="2:16" ht="6" customHeight="1" x14ac:dyDescent="0.3">
      <c r="B18" s="129"/>
      <c r="C18" s="113"/>
      <c r="D18" s="113"/>
      <c r="E18" s="109"/>
      <c r="F18" s="113"/>
      <c r="G18" s="64"/>
      <c r="H18" s="60"/>
      <c r="I18" s="64"/>
      <c r="N18" s="132"/>
    </row>
    <row r="19" spans="2:16" ht="15.75" x14ac:dyDescent="0.35">
      <c r="B19" s="121">
        <v>3</v>
      </c>
      <c r="C19" s="122" t="s">
        <v>133</v>
      </c>
      <c r="D19" s="107"/>
      <c r="E19" s="118"/>
      <c r="F19" s="107"/>
      <c r="G19" s="65">
        <f>G8+G13</f>
        <v>34349</v>
      </c>
      <c r="H19" s="123"/>
      <c r="I19" s="65">
        <f>I8+I13</f>
        <v>25524</v>
      </c>
      <c r="N19" s="124"/>
      <c r="O19" s="125"/>
    </row>
    <row r="20" spans="2:16" ht="4.5" customHeight="1" x14ac:dyDescent="0.3">
      <c r="B20" s="121"/>
      <c r="C20" s="122"/>
      <c r="D20" s="107"/>
      <c r="E20" s="118"/>
      <c r="F20" s="107"/>
      <c r="G20" s="65"/>
      <c r="H20" s="123"/>
      <c r="I20" s="65"/>
      <c r="N20" s="124"/>
    </row>
    <row r="21" spans="2:16" ht="15.75" x14ac:dyDescent="0.35">
      <c r="B21" s="121">
        <v>4</v>
      </c>
      <c r="C21" s="122" t="s">
        <v>46</v>
      </c>
      <c r="D21" s="107"/>
      <c r="E21" s="118"/>
      <c r="F21" s="107"/>
      <c r="G21" s="65">
        <f>G22</f>
        <v>-2861</v>
      </c>
      <c r="H21" s="123"/>
      <c r="I21" s="65">
        <f>I22</f>
        <v>-3202</v>
      </c>
      <c r="N21" s="124"/>
      <c r="O21" s="125"/>
    </row>
    <row r="22" spans="2:16" ht="15.75" x14ac:dyDescent="0.35">
      <c r="B22" s="126" t="s">
        <v>45</v>
      </c>
      <c r="C22" s="127" t="s">
        <v>117</v>
      </c>
      <c r="D22" s="128"/>
      <c r="E22" s="109" t="s">
        <v>154</v>
      </c>
      <c r="F22" s="128"/>
      <c r="G22" s="64">
        <v>-2861</v>
      </c>
      <c r="H22" s="60"/>
      <c r="I22" s="64">
        <v>-3202</v>
      </c>
      <c r="L22" s="135"/>
      <c r="N22" s="42"/>
      <c r="O22" s="125"/>
      <c r="P22" s="125"/>
    </row>
    <row r="23" spans="2:16" ht="6" customHeight="1" x14ac:dyDescent="0.3">
      <c r="B23" s="129"/>
      <c r="C23" s="113"/>
      <c r="D23" s="113"/>
      <c r="E23" s="109"/>
      <c r="F23" s="113"/>
      <c r="G23" s="64"/>
      <c r="H23" s="60"/>
      <c r="I23" s="64"/>
      <c r="N23" s="132"/>
    </row>
    <row r="24" spans="2:16" ht="15.75" x14ac:dyDescent="0.35">
      <c r="B24" s="121">
        <v>5</v>
      </c>
      <c r="C24" s="122" t="s">
        <v>134</v>
      </c>
      <c r="D24" s="107"/>
      <c r="E24" s="118"/>
      <c r="F24" s="107"/>
      <c r="G24" s="65">
        <f>G19+G21</f>
        <v>31488</v>
      </c>
      <c r="H24" s="123"/>
      <c r="I24" s="65">
        <f>I19+I21</f>
        <v>22322</v>
      </c>
      <c r="N24" s="124"/>
      <c r="O24" s="125"/>
    </row>
    <row r="25" spans="2:16" ht="4.5" customHeight="1" x14ac:dyDescent="0.3">
      <c r="B25" s="136"/>
      <c r="C25" s="137"/>
      <c r="D25" s="113"/>
      <c r="E25" s="109"/>
      <c r="F25" s="113"/>
      <c r="G25" s="138"/>
      <c r="H25" s="60"/>
      <c r="I25" s="138"/>
      <c r="N25" s="132"/>
    </row>
    <row r="26" spans="2:16" ht="15.75" x14ac:dyDescent="0.35">
      <c r="B26" s="117">
        <v>6</v>
      </c>
      <c r="C26" s="133" t="s">
        <v>135</v>
      </c>
      <c r="D26" s="107"/>
      <c r="E26" s="118"/>
      <c r="F26" s="107"/>
      <c r="G26" s="139">
        <f>G27</f>
        <v>7507</v>
      </c>
      <c r="H26" s="123"/>
      <c r="I26" s="139">
        <f>I27</f>
        <v>4177</v>
      </c>
      <c r="N26" s="124"/>
      <c r="O26" s="125"/>
    </row>
    <row r="27" spans="2:16" ht="15.75" x14ac:dyDescent="0.35">
      <c r="B27" s="126" t="s">
        <v>44</v>
      </c>
      <c r="C27" s="127" t="s">
        <v>109</v>
      </c>
      <c r="D27" s="127"/>
      <c r="E27" s="109">
        <v>28</v>
      </c>
      <c r="F27" s="127"/>
      <c r="G27" s="64">
        <v>7507</v>
      </c>
      <c r="H27" s="60"/>
      <c r="I27" s="64">
        <v>4177</v>
      </c>
      <c r="N27" s="42"/>
      <c r="O27" s="125"/>
    </row>
    <row r="28" spans="2:16" ht="6" customHeight="1" x14ac:dyDescent="0.3">
      <c r="B28" s="129"/>
      <c r="C28" s="113"/>
      <c r="D28" s="113"/>
      <c r="E28" s="109"/>
      <c r="F28" s="113"/>
      <c r="G28" s="64"/>
      <c r="H28" s="60"/>
      <c r="I28" s="64"/>
      <c r="N28" s="132"/>
    </row>
    <row r="29" spans="2:16" x14ac:dyDescent="0.3">
      <c r="B29" s="121">
        <v>7</v>
      </c>
      <c r="C29" s="122" t="s">
        <v>136</v>
      </c>
      <c r="D29" s="107"/>
      <c r="E29" s="118"/>
      <c r="F29" s="107"/>
      <c r="G29" s="65">
        <f>G24+G26</f>
        <v>38995</v>
      </c>
      <c r="H29" s="123"/>
      <c r="I29" s="65">
        <f>I24+I26</f>
        <v>26499</v>
      </c>
      <c r="K29" s="140"/>
      <c r="N29" s="124"/>
    </row>
    <row r="30" spans="2:16" ht="5.25" customHeight="1" x14ac:dyDescent="0.3">
      <c r="B30" s="136"/>
      <c r="C30" s="113"/>
      <c r="D30" s="113"/>
      <c r="E30" s="109"/>
      <c r="F30" s="113"/>
      <c r="G30" s="64"/>
      <c r="H30" s="60"/>
      <c r="I30" s="64"/>
      <c r="N30" s="132"/>
    </row>
    <row r="31" spans="2:16" ht="15.75" x14ac:dyDescent="0.35">
      <c r="B31" s="121">
        <v>8</v>
      </c>
      <c r="C31" s="122" t="s">
        <v>137</v>
      </c>
      <c r="D31" s="107"/>
      <c r="E31" s="118"/>
      <c r="F31" s="107"/>
      <c r="G31" s="65">
        <f>G32+G37+G42+G46</f>
        <v>38995</v>
      </c>
      <c r="H31" s="123"/>
      <c r="I31" s="65">
        <f>I32+I37+I42+I46</f>
        <v>26499</v>
      </c>
      <c r="L31" s="135"/>
      <c r="N31" s="124"/>
      <c r="O31" s="125"/>
    </row>
    <row r="32" spans="2:16" ht="15.75" x14ac:dyDescent="0.35">
      <c r="B32" s="141" t="s">
        <v>43</v>
      </c>
      <c r="C32" s="142" t="s">
        <v>42</v>
      </c>
      <c r="D32" s="142"/>
      <c r="E32" s="109"/>
      <c r="F32" s="142"/>
      <c r="G32" s="143">
        <f>SUM(G33:G35)</f>
        <v>9544</v>
      </c>
      <c r="H32" s="123"/>
      <c r="I32" s="143">
        <f>SUM(I33:I35)</f>
        <v>9524</v>
      </c>
      <c r="N32" s="124"/>
      <c r="O32" s="125"/>
    </row>
    <row r="33" spans="1:15" ht="15.75" x14ac:dyDescent="0.35">
      <c r="B33" s="126" t="s">
        <v>41</v>
      </c>
      <c r="C33" s="144" t="s">
        <v>138</v>
      </c>
      <c r="D33" s="144"/>
      <c r="E33" s="109" t="s">
        <v>154</v>
      </c>
      <c r="F33" s="144"/>
      <c r="G33" s="64">
        <v>5687</v>
      </c>
      <c r="H33" s="60"/>
      <c r="I33" s="64">
        <v>6530</v>
      </c>
      <c r="N33" s="132"/>
      <c r="O33" s="125"/>
    </row>
    <row r="34" spans="1:15" ht="15.75" x14ac:dyDescent="0.35">
      <c r="B34" s="126" t="s">
        <v>40</v>
      </c>
      <c r="C34" s="144" t="s">
        <v>39</v>
      </c>
      <c r="D34" s="144"/>
      <c r="E34" s="109" t="s">
        <v>154</v>
      </c>
      <c r="F34" s="144"/>
      <c r="G34" s="64">
        <v>2870</v>
      </c>
      <c r="H34" s="60"/>
      <c r="I34" s="64">
        <v>2109</v>
      </c>
      <c r="L34" s="125"/>
      <c r="N34" s="132"/>
      <c r="O34" s="125"/>
    </row>
    <row r="35" spans="1:15" ht="15.75" x14ac:dyDescent="0.35">
      <c r="B35" s="126" t="s">
        <v>63</v>
      </c>
      <c r="C35" s="144" t="s">
        <v>64</v>
      </c>
      <c r="D35" s="144"/>
      <c r="E35" s="109" t="s">
        <v>154</v>
      </c>
      <c r="F35" s="144"/>
      <c r="G35" s="64">
        <v>987</v>
      </c>
      <c r="H35" s="60"/>
      <c r="I35" s="64">
        <v>885</v>
      </c>
      <c r="L35" s="125"/>
      <c r="N35" s="132"/>
      <c r="O35" s="125"/>
    </row>
    <row r="36" spans="1:15" ht="6" customHeight="1" x14ac:dyDescent="0.3">
      <c r="C36" s="113"/>
      <c r="D36" s="113"/>
      <c r="E36" s="109"/>
      <c r="F36" s="113"/>
      <c r="G36" s="64"/>
      <c r="H36" s="60"/>
      <c r="I36" s="64"/>
      <c r="N36" s="43"/>
    </row>
    <row r="37" spans="1:15" ht="15.75" x14ac:dyDescent="0.35">
      <c r="B37" s="141" t="s">
        <v>38</v>
      </c>
      <c r="C37" s="142" t="s">
        <v>139</v>
      </c>
      <c r="D37" s="142"/>
      <c r="E37" s="118"/>
      <c r="F37" s="142"/>
      <c r="G37" s="145">
        <f>SUM(G38:G40)</f>
        <v>4151</v>
      </c>
      <c r="H37" s="123"/>
      <c r="I37" s="145">
        <f>SUM(I38:I40)</f>
        <v>4369</v>
      </c>
      <c r="N37" s="124"/>
      <c r="O37" s="125"/>
    </row>
    <row r="38" spans="1:15" x14ac:dyDescent="0.3">
      <c r="B38" s="126" t="s">
        <v>37</v>
      </c>
      <c r="C38" s="144" t="s">
        <v>76</v>
      </c>
      <c r="D38" s="144"/>
      <c r="E38" s="109" t="s">
        <v>154</v>
      </c>
      <c r="F38" s="144"/>
      <c r="G38" s="64">
        <v>4141</v>
      </c>
      <c r="H38" s="60"/>
      <c r="I38" s="64">
        <v>4360</v>
      </c>
    </row>
    <row r="39" spans="1:15" x14ac:dyDescent="0.3">
      <c r="B39" s="126" t="s">
        <v>74</v>
      </c>
      <c r="C39" s="144" t="s">
        <v>77</v>
      </c>
      <c r="D39" s="144"/>
      <c r="E39" s="109"/>
      <c r="F39" s="144"/>
      <c r="G39" s="64">
        <v>4</v>
      </c>
      <c r="H39" s="60"/>
      <c r="I39" s="64">
        <v>4</v>
      </c>
    </row>
    <row r="40" spans="1:15" x14ac:dyDescent="0.3">
      <c r="B40" s="126" t="s">
        <v>75</v>
      </c>
      <c r="C40" s="144" t="s">
        <v>78</v>
      </c>
      <c r="D40" s="144"/>
      <c r="E40" s="109"/>
      <c r="F40" s="144"/>
      <c r="G40" s="64">
        <v>6</v>
      </c>
      <c r="H40" s="60"/>
      <c r="I40" s="64">
        <v>5</v>
      </c>
    </row>
    <row r="41" spans="1:15" ht="6" customHeight="1" x14ac:dyDescent="0.3">
      <c r="C41" s="113"/>
      <c r="D41" s="113"/>
      <c r="E41" s="109"/>
      <c r="F41" s="113"/>
      <c r="G41" s="64"/>
      <c r="H41" s="60"/>
      <c r="I41" s="64"/>
    </row>
    <row r="42" spans="1:15" x14ac:dyDescent="0.3">
      <c r="B42" s="141" t="s">
        <v>36</v>
      </c>
      <c r="C42" s="142" t="s">
        <v>140</v>
      </c>
      <c r="D42" s="142"/>
      <c r="E42" s="118"/>
      <c r="F42" s="142"/>
      <c r="G42" s="145">
        <f>SUM(G43:G44)</f>
        <v>5752</v>
      </c>
      <c r="H42" s="123"/>
      <c r="I42" s="145">
        <f>SUM(I43:I44)</f>
        <v>19941</v>
      </c>
    </row>
    <row r="43" spans="1:15" x14ac:dyDescent="0.3">
      <c r="B43" s="126" t="s">
        <v>35</v>
      </c>
      <c r="C43" s="144" t="s">
        <v>34</v>
      </c>
      <c r="D43" s="144"/>
      <c r="E43" s="109">
        <v>28</v>
      </c>
      <c r="F43" s="144"/>
      <c r="G43" s="64">
        <v>5752</v>
      </c>
      <c r="H43" s="60"/>
      <c r="I43" s="64">
        <v>19941</v>
      </c>
    </row>
    <row r="44" spans="1:15" hidden="1" x14ac:dyDescent="0.3">
      <c r="B44" s="126" t="s">
        <v>33</v>
      </c>
      <c r="C44" s="144" t="s">
        <v>32</v>
      </c>
      <c r="D44" s="144"/>
      <c r="E44" s="109"/>
      <c r="F44" s="144"/>
      <c r="G44" s="64">
        <v>0</v>
      </c>
      <c r="H44" s="60"/>
      <c r="I44" s="64">
        <v>0</v>
      </c>
    </row>
    <row r="45" spans="1:15" ht="6" customHeight="1" x14ac:dyDescent="0.3">
      <c r="C45" s="113"/>
      <c r="D45" s="113"/>
      <c r="E45" s="109"/>
      <c r="F45" s="113"/>
      <c r="G45" s="64"/>
      <c r="H45" s="60"/>
      <c r="I45" s="64"/>
    </row>
    <row r="46" spans="1:15" x14ac:dyDescent="0.3">
      <c r="B46" s="141" t="s">
        <v>31</v>
      </c>
      <c r="C46" s="142" t="s">
        <v>141</v>
      </c>
      <c r="D46" s="142"/>
      <c r="E46" s="118"/>
      <c r="F46" s="142"/>
      <c r="G46" s="145">
        <f>G47</f>
        <v>19548</v>
      </c>
      <c r="H46" s="123"/>
      <c r="I46" s="145">
        <f>I47</f>
        <v>-7335</v>
      </c>
    </row>
    <row r="47" spans="1:15" x14ac:dyDescent="0.3">
      <c r="A47" s="108"/>
      <c r="B47" s="126" t="s">
        <v>30</v>
      </c>
      <c r="C47" s="144" t="s">
        <v>172</v>
      </c>
      <c r="D47" s="144"/>
      <c r="E47" s="109" t="s">
        <v>79</v>
      </c>
      <c r="F47" s="144"/>
      <c r="G47" s="64">
        <v>19548</v>
      </c>
      <c r="H47" s="60"/>
      <c r="I47" s="64">
        <v>-7335</v>
      </c>
    </row>
    <row r="48" spans="1:15" ht="3.75" customHeight="1" x14ac:dyDescent="0.3">
      <c r="A48" s="108"/>
      <c r="B48" s="129"/>
      <c r="C48" s="146"/>
      <c r="G48" s="146"/>
      <c r="I48" s="146"/>
    </row>
    <row r="49" spans="1:12" x14ac:dyDescent="0.3">
      <c r="A49" s="108"/>
      <c r="B49" s="126" t="s">
        <v>23</v>
      </c>
    </row>
    <row r="50" spans="1:12" x14ac:dyDescent="0.3">
      <c r="A50" s="108"/>
      <c r="G50" s="14">
        <f>G29-G31</f>
        <v>0</v>
      </c>
      <c r="H50" s="14"/>
      <c r="I50" s="14">
        <f t="shared" ref="I50" si="0">I29-I31</f>
        <v>0</v>
      </c>
    </row>
    <row r="51" spans="1:12" x14ac:dyDescent="0.3">
      <c r="A51" s="108"/>
      <c r="H51" s="148"/>
      <c r="J51" s="44"/>
      <c r="K51" s="149"/>
      <c r="L51" s="45"/>
    </row>
    <row r="52" spans="1:12" x14ac:dyDescent="0.3">
      <c r="A52" s="108"/>
      <c r="H52" s="148"/>
      <c r="I52" s="14"/>
      <c r="J52" s="44"/>
      <c r="K52" s="149"/>
      <c r="L52" s="45"/>
    </row>
    <row r="53" spans="1:12" x14ac:dyDescent="0.3">
      <c r="A53" s="108"/>
      <c r="H53" s="148"/>
      <c r="J53" s="44"/>
      <c r="K53" s="149"/>
      <c r="L53" s="45"/>
    </row>
    <row r="54" spans="1:12" x14ac:dyDescent="0.3">
      <c r="A54" s="108"/>
      <c r="J54" s="44"/>
      <c r="K54" s="149"/>
      <c r="L54" s="45"/>
    </row>
    <row r="55" spans="1:12" x14ac:dyDescent="0.3">
      <c r="A55" s="108"/>
      <c r="J55" s="44"/>
      <c r="K55" s="149"/>
      <c r="L55" s="45"/>
    </row>
    <row r="56" spans="1:12" x14ac:dyDescent="0.3">
      <c r="A56" s="108"/>
      <c r="J56" s="44"/>
      <c r="K56" s="149"/>
      <c r="L56" s="45"/>
    </row>
    <row r="57" spans="1:12" x14ac:dyDescent="0.3">
      <c r="A57" s="108"/>
      <c r="J57" s="44"/>
      <c r="K57" s="149"/>
      <c r="L57" s="45"/>
    </row>
    <row r="58" spans="1:12" x14ac:dyDescent="0.3">
      <c r="A58" s="108"/>
      <c r="J58" s="149"/>
      <c r="K58" s="149"/>
    </row>
    <row r="59" spans="1:12" x14ac:dyDescent="0.3">
      <c r="A59" s="108"/>
    </row>
  </sheetData>
  <mergeCells count="1">
    <mergeCell ref="H51:H53"/>
  </mergeCells>
  <phoneticPr fontId="27" type="noConversion"/>
  <pageMargins left="0.511811024" right="0.511811024" top="0.78740157499999996" bottom="0.78740157499999996" header="0.31496062000000002" footer="0.31496062000000002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93f0b-5040-45d8-9ffd-a608ab622721">
      <Terms xmlns="http://schemas.microsoft.com/office/infopath/2007/PartnerControls"/>
    </lcf76f155ced4ddcb4097134ff3c332f>
    <TaxCatchAll xmlns="a0ae9db8-5881-40b3-bba9-bcde62de565e" xsi:nil="true"/>
    <_Flow_SignoffStatus xmlns="1bf93f0b-5040-45d8-9ffd-a608ab6227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82026E50F43345886C3DF551F6BFC7" ma:contentTypeVersion="16" ma:contentTypeDescription="Create a new document." ma:contentTypeScope="" ma:versionID="928494c8e594a39b78c5ead5ec62e61b">
  <xsd:schema xmlns:xsd="http://www.w3.org/2001/XMLSchema" xmlns:xs="http://www.w3.org/2001/XMLSchema" xmlns:p="http://schemas.microsoft.com/office/2006/metadata/properties" xmlns:ns2="1bf93f0b-5040-45d8-9ffd-a608ab622721" xmlns:ns3="a0ae9db8-5881-40b3-bba9-bcde62de565e" targetNamespace="http://schemas.microsoft.com/office/2006/metadata/properties" ma:root="true" ma:fieldsID="7594026743318f8605d59a88a2fbb27b" ns2:_="" ns3:_="">
    <xsd:import namespace="1bf93f0b-5040-45d8-9ffd-a608ab622721"/>
    <xsd:import namespace="a0ae9db8-5881-40b3-bba9-bcde62de56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93f0b-5040-45d8-9ffd-a608ab6227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5db2085-f7f7-4ac9-86fd-2e830e2bcf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e9db8-5881-40b3-bba9-bcde62de565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be102be-8071-4963-a434-8bd5b5b1feb5}" ma:internalName="TaxCatchAll" ma:showField="CatchAllData" ma:web="a0ae9db8-5881-40b3-bba9-bcde62de56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5FA2F0-8431-4298-9F88-DD2F284818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314335-7764-4203-ADD3-4447E482F68D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a0ae9db8-5881-40b3-bba9-bcde62de565e"/>
    <ds:schemaRef ds:uri="http://purl.org/dc/dcmitype/"/>
    <ds:schemaRef ds:uri="1bf93f0b-5040-45d8-9ffd-a608ab622721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A491C82-8293-47BF-ADDD-2619A3B1FE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93f0b-5040-45d8-9ffd-a608ab622721"/>
    <ds:schemaRef ds:uri="a0ae9db8-5881-40b3-bba9-bcde62de56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4</vt:i4>
      </vt:variant>
    </vt:vector>
  </HeadingPairs>
  <TitlesOfParts>
    <vt:vector size="10" baseType="lpstr">
      <vt:lpstr>BP</vt:lpstr>
      <vt:lpstr>DRE</vt:lpstr>
      <vt:lpstr>DRA</vt:lpstr>
      <vt:lpstr>DMPL</vt:lpstr>
      <vt:lpstr>DFC</vt:lpstr>
      <vt:lpstr>DVA</vt:lpstr>
      <vt:lpstr>BP!Area_de_impressao</vt:lpstr>
      <vt:lpstr>DFC!Area_de_impressao</vt:lpstr>
      <vt:lpstr>DRE!Area_de_impressao</vt:lpstr>
      <vt:lpstr>DVA!Area_de_impressao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Narayana Dutra</dc:creator>
  <cp:lastModifiedBy>Audiplanner</cp:lastModifiedBy>
  <cp:lastPrinted>2020-11-25T18:14:02Z</cp:lastPrinted>
  <dcterms:created xsi:type="dcterms:W3CDTF">2018-11-09T19:08:34Z</dcterms:created>
  <dcterms:modified xsi:type="dcterms:W3CDTF">2026-05-16T21:29:30Z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0x010100B682026E50F43345886C3DF551F6BFC7</vt:lpwstr>
  </property>
  <property fmtid="{D5CDD505-2E9C-101B-9397-08002B2CF9AE}" pid="3" name="Order">
    <vt:r8>151000</vt:r8>
  </property>
  <property fmtid="{D5CDD505-2E9C-101B-9397-08002B2CF9AE}" pid="4" name="MediaServiceImageTags">
    <vt:lpwstr/>
  </property>
</Properties>
</file>