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abilidade\Demonstrações Contábeis\1. Demonstrações\2023\"/>
    </mc:Choice>
  </mc:AlternateContent>
  <bookViews>
    <workbookView xWindow="0" yWindow="0" windowWidth="28800" windowHeight="12435" tabRatio="708" activeTab="5"/>
  </bookViews>
  <sheets>
    <sheet name="BP" sheetId="1" r:id="rId1"/>
    <sheet name="DRE" sheetId="3" r:id="rId2"/>
    <sheet name="DRA" sheetId="4" r:id="rId3"/>
    <sheet name="DMPL" sheetId="5" r:id="rId4"/>
    <sheet name="DFC" sheetId="6" r:id="rId5"/>
    <sheet name="DVA" sheetId="10" r:id="rId6"/>
  </sheets>
  <definedNames>
    <definedName name="_xlnm._FilterDatabase" localSheetId="5" hidden="1">DVA!$G$1:$I$58</definedName>
    <definedName name="_xlnm.Print_Area" localSheetId="0">BP!$A$1:$U$37</definedName>
    <definedName name="_xlnm.Print_Area" localSheetId="4">DFC!$A$1:$I$58</definedName>
    <definedName name="_xlnm.Print_Area" localSheetId="1">DRE!$A$1:$E$38</definedName>
    <definedName name="_xlnm.Print_Area" localSheetId="5">DVA!$A$1:$I$48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I17" i="1"/>
  <c r="G17" i="1"/>
  <c r="H36" i="6"/>
  <c r="H51" i="6"/>
  <c r="F36" i="6"/>
  <c r="I45" i="10"/>
  <c r="G45" i="10"/>
  <c r="G41" i="10"/>
  <c r="I41" i="10"/>
  <c r="I36" i="10"/>
  <c r="G36" i="10"/>
  <c r="I31" i="10"/>
  <c r="G31" i="10"/>
  <c r="I25" i="10"/>
  <c r="G25" i="10"/>
  <c r="I20" i="10"/>
  <c r="G20" i="10"/>
  <c r="I12" i="10"/>
  <c r="G12" i="10"/>
  <c r="I7" i="10"/>
  <c r="G7" i="10"/>
  <c r="F57" i="6"/>
  <c r="F49" i="6"/>
  <c r="F44" i="6"/>
  <c r="F51" i="6"/>
  <c r="H57" i="6"/>
  <c r="H49" i="6"/>
  <c r="H44" i="6"/>
  <c r="H15" i="3"/>
  <c r="H13" i="3"/>
  <c r="U33" i="1"/>
  <c r="S33" i="1"/>
  <c r="U24" i="1"/>
  <c r="U26" i="1"/>
  <c r="U35" i="1"/>
  <c r="S24" i="1"/>
  <c r="U15" i="1"/>
  <c r="S15" i="1"/>
  <c r="I33" i="1"/>
  <c r="G33" i="1"/>
  <c r="I30" i="10"/>
  <c r="H23" i="3"/>
  <c r="H28" i="3"/>
  <c r="H32" i="3"/>
  <c r="S26" i="1"/>
  <c r="S35" i="1"/>
  <c r="I18" i="10"/>
  <c r="I23" i="10"/>
  <c r="I28" i="10"/>
  <c r="G18" i="10"/>
  <c r="G23" i="10"/>
  <c r="G28" i="10"/>
  <c r="G30" i="10"/>
  <c r="I35" i="1"/>
  <c r="U37" i="1"/>
  <c r="G35" i="1"/>
  <c r="F15" i="3"/>
  <c r="F13" i="3"/>
  <c r="H33" i="3"/>
  <c r="H9" i="4"/>
  <c r="H13" i="4"/>
  <c r="S37" i="1"/>
  <c r="F23" i="3"/>
  <c r="F28" i="3"/>
  <c r="F32" i="3"/>
  <c r="F33" i="3"/>
  <c r="F9" i="4"/>
  <c r="F13" i="4"/>
  <c r="N9" i="5"/>
  <c r="N10" i="5"/>
  <c r="E53" i="6"/>
  <c r="E55" i="6"/>
  <c r="E29" i="6"/>
  <c r="E28" i="6"/>
  <c r="E25" i="6"/>
  <c r="E24" i="6"/>
  <c r="E22" i="6"/>
  <c r="E21" i="6"/>
  <c r="E20" i="6"/>
  <c r="N14" i="5"/>
  <c r="L18" i="5"/>
  <c r="N8" i="5"/>
  <c r="L11" i="5"/>
  <c r="J11" i="5"/>
  <c r="J12" i="5"/>
  <c r="L19" i="5"/>
  <c r="N17" i="5"/>
  <c r="N15" i="5"/>
  <c r="N16" i="5"/>
  <c r="J18" i="5"/>
  <c r="J19" i="5"/>
  <c r="L12" i="5"/>
  <c r="F11" i="5"/>
  <c r="F12" i="5"/>
  <c r="H11" i="5"/>
  <c r="H12" i="5"/>
  <c r="H18" i="5"/>
  <c r="H19" i="5"/>
  <c r="F18" i="5"/>
  <c r="F19" i="5"/>
  <c r="N18" i="5"/>
  <c r="N19" i="5"/>
  <c r="N11" i="5"/>
  <c r="N12" i="5"/>
</calcChain>
</file>

<file path=xl/sharedStrings.xml><?xml version="1.0" encoding="utf-8"?>
<sst xmlns="http://schemas.openxmlformats.org/spreadsheetml/2006/main" count="233" uniqueCount="184">
  <si>
    <t>As notas explicativas são parte integrante das demonstrações financeiras.</t>
  </si>
  <si>
    <t>Total do Ativo</t>
  </si>
  <si>
    <t>Total do ativo não circulante</t>
  </si>
  <si>
    <t>Intangível</t>
  </si>
  <si>
    <t>Imobilizado Líquido</t>
  </si>
  <si>
    <t>Investimentos</t>
  </si>
  <si>
    <t>Outros Valores a Receber</t>
  </si>
  <si>
    <t>Contas a Receber</t>
  </si>
  <si>
    <t>Realizável a longo prazo</t>
  </si>
  <si>
    <t>Não Circulante</t>
  </si>
  <si>
    <t>Total do ativo circulante</t>
  </si>
  <si>
    <t>Despesas Antecipadas</t>
  </si>
  <si>
    <t>Estoques</t>
  </si>
  <si>
    <t>Outros Créditos</t>
  </si>
  <si>
    <t>Caixa e Equivalentes de Caixa</t>
  </si>
  <si>
    <t>Circulante</t>
  </si>
  <si>
    <t>Nota</t>
  </si>
  <si>
    <t>Ativo</t>
  </si>
  <si>
    <t>Prejuízos acumulados</t>
  </si>
  <si>
    <t>Créditos para aumento de capital</t>
  </si>
  <si>
    <t>Capital Social</t>
  </si>
  <si>
    <t>Total do passivo</t>
  </si>
  <si>
    <t>Total do passivo não circulante</t>
  </si>
  <si>
    <t>Provisão para contingências</t>
  </si>
  <si>
    <t>Contas a Pagar</t>
  </si>
  <si>
    <t>Total do passivo circulante</t>
  </si>
  <si>
    <t>Outras Obrigações</t>
  </si>
  <si>
    <t>Fornecedores</t>
  </si>
  <si>
    <t>Lucro/(Prejuízo) líquido por ação (em R$)</t>
  </si>
  <si>
    <t>Lucro/(Prejuízo) líquido do exercício</t>
  </si>
  <si>
    <t>IRPJ e CSLL</t>
  </si>
  <si>
    <t>Lucro/(Prejuízo) antes dos tributos</t>
  </si>
  <si>
    <t>Despesas financeiras</t>
  </si>
  <si>
    <t>Receitas financeiras</t>
  </si>
  <si>
    <t>Lucro/(Prejuízo) antes das receitas e despesas financeiras</t>
  </si>
  <si>
    <t>Outras (despesas)/receitas operacionais</t>
  </si>
  <si>
    <t>(Provisões)/Reversões para passivos contingentes</t>
  </si>
  <si>
    <t>Despesas tributárias</t>
  </si>
  <si>
    <t>Perdas pela Não Recuperabilidade de Ativos</t>
  </si>
  <si>
    <t>(Despesas)/Receitas operacionais</t>
  </si>
  <si>
    <t>Lucro Bruto</t>
  </si>
  <si>
    <t>Custos operacionais</t>
  </si>
  <si>
    <t>Receita Líquida dos serviços</t>
  </si>
  <si>
    <t>Descrição</t>
  </si>
  <si>
    <t>Outros Resultados Abrangentes</t>
  </si>
  <si>
    <t>As notas explicativas são parte integrante das demonstrações financeiras</t>
  </si>
  <si>
    <t>Ajustes de Exercícios Anteriores</t>
  </si>
  <si>
    <t>Total do Patrimônio Líquido</t>
  </si>
  <si>
    <t>Variação de Caixa e Equivalentes de Caixa</t>
  </si>
  <si>
    <t>Aumento (redução) líquido de caixa e equivalentes de caixa</t>
  </si>
  <si>
    <t>Caixa líquido das atividades de financiamento</t>
  </si>
  <si>
    <t>Crédito para aumento de capital</t>
  </si>
  <si>
    <t>Fluxos de caixa das atividades de financiamento</t>
  </si>
  <si>
    <t>Caixa líquido aplicado nas atividades de investimento</t>
  </si>
  <si>
    <t>Aquisições de imobilizado</t>
  </si>
  <si>
    <t>Fluxos de caixa das atividades de investimento</t>
  </si>
  <si>
    <t>Caixa líquido gerado pelas atividades operacionais</t>
  </si>
  <si>
    <t>Imposto de renda e contribuição social pagos</t>
  </si>
  <si>
    <t>Caixa gerado pelas operações</t>
  </si>
  <si>
    <t>Outros passivos não circulantes</t>
  </si>
  <si>
    <t>Aumento (Redução) de Passivos</t>
  </si>
  <si>
    <t>Outros ativos não circulantes</t>
  </si>
  <si>
    <t>Despesas antecipadas</t>
  </si>
  <si>
    <t>Outros créditos</t>
  </si>
  <si>
    <t>Redução (Aumento) de Ativos</t>
  </si>
  <si>
    <t>Despesas de atualização monetária</t>
  </si>
  <si>
    <t>Depreciação e amortização</t>
  </si>
  <si>
    <t>Ajustes do Lucro Líquido</t>
  </si>
  <si>
    <t>Fluxos de caixa das atividades operacionais</t>
  </si>
  <si>
    <t>Lucros retidos / Prejuízo do exercício</t>
  </si>
  <si>
    <t>8.4.1</t>
  </si>
  <si>
    <t>Remuneração de capitais próprios</t>
  </si>
  <si>
    <t>8.4</t>
  </si>
  <si>
    <t>Aluguéis</t>
  </si>
  <si>
    <t>8.3.2</t>
  </si>
  <si>
    <t>Juros e Correção Monetária</t>
  </si>
  <si>
    <t>8.3.1</t>
  </si>
  <si>
    <t>Remuneração de capitais de terceiros</t>
  </si>
  <si>
    <t>8.3</t>
  </si>
  <si>
    <t>Impostos, taxas e contribuições</t>
  </si>
  <si>
    <t>8.2.1</t>
  </si>
  <si>
    <t>8.2</t>
  </si>
  <si>
    <t>Benefícios</t>
  </si>
  <si>
    <t>8.1.2</t>
  </si>
  <si>
    <t xml:space="preserve">Remuneração Direta e encargos sociais </t>
  </si>
  <si>
    <t>8.1.1</t>
  </si>
  <si>
    <t>Pessoal</t>
  </si>
  <si>
    <t>8.1</t>
  </si>
  <si>
    <t>Valor adicionado distribuido</t>
  </si>
  <si>
    <t>Valor adicionado a distribuir</t>
  </si>
  <si>
    <t>6.1</t>
  </si>
  <si>
    <t>Valor adicionado recebido em transferência</t>
  </si>
  <si>
    <t>Valor adicionado líquido</t>
  </si>
  <si>
    <t>4.1</t>
  </si>
  <si>
    <t>Retenções</t>
  </si>
  <si>
    <t>Valor adicionado bruto</t>
  </si>
  <si>
    <t>2.3</t>
  </si>
  <si>
    <t>Perda / Recuperação de valores ativos</t>
  </si>
  <si>
    <t>2.2</t>
  </si>
  <si>
    <t>Materiais, energia, serviços de terceiros e outros</t>
  </si>
  <si>
    <t>2.1</t>
  </si>
  <si>
    <t>Insumos adquiridos de terceiros</t>
  </si>
  <si>
    <t>Provisão para créditos de liquidação duvidosa</t>
  </si>
  <si>
    <t>1.2</t>
  </si>
  <si>
    <t>Vendas de mercadoria, produtos e serviços</t>
  </si>
  <si>
    <t>1.1</t>
  </si>
  <si>
    <t>Receitas</t>
  </si>
  <si>
    <t>Passivo a descoberto</t>
  </si>
  <si>
    <t>DEMONSTRAÇÕES DO FLUXO DE CAIXA</t>
  </si>
  <si>
    <t>DEMONSTRAÇÕES DO VALOR ADICIONADO</t>
  </si>
  <si>
    <t>DEMONSTRAÇÃO DO RESULTADO ABRANGENTE</t>
  </si>
  <si>
    <t>DEMONSTRAÇÃO DO RESULTADO DO EXERCÍCIO</t>
  </si>
  <si>
    <t>BALANÇO PATRIMONIAL</t>
  </si>
  <si>
    <t>112.03.1.08.    .   -0</t>
  </si>
  <si>
    <t>112.03.1.04.0002.   -0</t>
  </si>
  <si>
    <t>Perdas pela não Recuperabilidade de Ativos</t>
  </si>
  <si>
    <t>Baixas de Imobilizado</t>
  </si>
  <si>
    <t>Despesas administrativas e gerais</t>
  </si>
  <si>
    <t>Ganhos/Perdas Atuariais em planos de pensão</t>
  </si>
  <si>
    <t>Ajustes de Avaliação Patrimonial</t>
  </si>
  <si>
    <t>Tributos a Compensar</t>
  </si>
  <si>
    <t xml:space="preserve">Depósitos/Bloqueios judiciais e Contratuais </t>
  </si>
  <si>
    <t>Obrigações Trabalhistas</t>
  </si>
  <si>
    <t>Obrigações Fiscais e Previdenciárias</t>
  </si>
  <si>
    <t>Obrigações Societárias</t>
  </si>
  <si>
    <t>Outros Passivos</t>
  </si>
  <si>
    <t>Contas a receber</t>
  </si>
  <si>
    <t>Tributos a Compensar/Recuperar</t>
  </si>
  <si>
    <t>Custo dos produtos, das mercadorias e dos serviços vendidos</t>
  </si>
  <si>
    <t>2.4</t>
  </si>
  <si>
    <t>8.1.3</t>
  </si>
  <si>
    <t>FGTS</t>
  </si>
  <si>
    <t>Em 31 de dezembro de 2021</t>
  </si>
  <si>
    <t>Adiantamentos para Futuro Aumento de Capital</t>
  </si>
  <si>
    <t>Aquisições do Intangível</t>
  </si>
  <si>
    <t>Lucro/Prejuízo líquido do período</t>
  </si>
  <si>
    <t>13/14</t>
  </si>
  <si>
    <t>Passivo e Passivo a descoberto</t>
  </si>
  <si>
    <t>Provisões (reversão) para contingências judiciais</t>
  </si>
  <si>
    <t>Provisões (reversão) para perdas com créditos esperadas</t>
  </si>
  <si>
    <t xml:space="preserve"> </t>
  </si>
  <si>
    <t xml:space="preserve">   Devolução de investimentos</t>
  </si>
  <si>
    <t xml:space="preserve">   Juros sobre investimentos</t>
  </si>
  <si>
    <t>31 de dezembro de 2022</t>
  </si>
  <si>
    <t>Receitas Antecipadas</t>
  </si>
  <si>
    <t>Em 31 de dezembro de 2022</t>
  </si>
  <si>
    <t>DEMONSTRAÇÃO DAS MUTAÇÕES DO PATRIMÔNIO LÍQUIDO</t>
  </si>
  <si>
    <t>Despesas com provisão de perdas estimadas sobre créditos</t>
  </si>
  <si>
    <t>1.3</t>
  </si>
  <si>
    <t>Outras Receitas</t>
  </si>
  <si>
    <t>Provisões para Contingências (Reversão/Constituição)</t>
  </si>
  <si>
    <t>8.2.2</t>
  </si>
  <si>
    <t>8.2.3</t>
  </si>
  <si>
    <t>Federais</t>
  </si>
  <si>
    <t>Estaduais</t>
  </si>
  <si>
    <t>Municipais</t>
  </si>
  <si>
    <t>20.b</t>
  </si>
  <si>
    <t>20.a</t>
  </si>
  <si>
    <t>Impostos Diferidos</t>
  </si>
  <si>
    <t>31 de dezembro de 2023</t>
  </si>
  <si>
    <t xml:space="preserve">Período de doze meses findos em 31 de dezembro de </t>
  </si>
  <si>
    <t>Em 31 de dezembro de 2023</t>
  </si>
  <si>
    <t>21.b</t>
  </si>
  <si>
    <t>21.a</t>
  </si>
  <si>
    <t>Capital social (Nota 19)</t>
  </si>
  <si>
    <t>Adiantamentos para Aumento de Capital (Nota 20.b)</t>
  </si>
  <si>
    <t>Ajustes de Avaliação Patrimonial (Nota 22)</t>
  </si>
  <si>
    <t>Lucros/ (Prejuízos)  acumulados (Nota 21.b)</t>
  </si>
  <si>
    <t>10/21.a</t>
  </si>
  <si>
    <t>16/18</t>
  </si>
  <si>
    <t>24/25</t>
  </si>
  <si>
    <t>24/25/28</t>
  </si>
  <si>
    <t>Lucro/Prejuízo do exercício</t>
  </si>
  <si>
    <t>Resultado do exercício</t>
  </si>
  <si>
    <t>Resultado Abrangente Consolidado do exercício</t>
  </si>
  <si>
    <t xml:space="preserve">       Contas a Receber - Clientes</t>
  </si>
  <si>
    <t xml:space="preserve">       Contas a Receber - Outorgas</t>
  </si>
  <si>
    <t>Contas a Receber - Outorgas</t>
  </si>
  <si>
    <t>Mutações do exercício</t>
  </si>
  <si>
    <t>Caixa e equivalentes de caixa no início do exercício</t>
  </si>
  <si>
    <t>Caixa e equivalentes de caixa no final do exercício</t>
  </si>
  <si>
    <t>Total do passivo a descoberto</t>
  </si>
  <si>
    <t>Total do Passivo e Passivo a descoberto</t>
  </si>
  <si>
    <t>Convênios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</si>
</sst>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,"/>
    <numFmt numFmtId="166" formatCode="#,##0;\(#,##0,\)"/>
    <numFmt numFmtId="167" formatCode="#,##0.00000,"/>
    <numFmt numFmtId="168" formatCode="_-* #,##0_-;\-* #,##0_-;_-* &quot;-&quot;??_-;_-@_-"/>
    <numFmt numFmtId="169" formatCode="_-* #,##0.0000_-;\-* #,##0.0000_-;_-* &quot;-&quot;??_-;_-@_-"/>
    <numFmt numFmtId="170" formatCode="#,##0,;\(#,##0,\)"/>
    <numFmt numFmtId="171" formatCode="#,##0.00_ ;\-#,##0.00\ "/>
    <numFmt numFmtId="172" formatCode="_-* #,##0,;\(#,##0,\);_-* &quot;-&quot;??_-;_-@_-"/>
    <numFmt numFmtId="173" formatCode="00000"/>
    <numFmt numFmtId="174" formatCode="_-* #,##0.0000_-;\(#,##0.0000\);_-* &quot;-&quot;??_-;_-@_-"/>
    <numFmt numFmtId="175" formatCode="* #,##0_);* \(#,##0\);&quot;-&quot;??_);@"/>
    <numFmt numFmtId="176" formatCode="_-[$€-2]* #,##0.00_-;\-[$€-2]* #,##0.00_-;_-[$€-2]* &quot;-&quot;??_-"/>
  </numFmts>
  <fonts count="49" x14ac:knownFonts="1"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Arial"/>
      <family val="2"/>
    </font>
    <font>
      <b/>
      <sz val="12"/>
      <name val="Trebuchet MS"/>
      <family val="2"/>
    </font>
    <font>
      <sz val="10"/>
      <color theme="0"/>
      <name val="Trebuchet MS"/>
      <family val="2"/>
    </font>
    <font>
      <b/>
      <sz val="1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</font>
    <font>
      <b/>
      <sz val="10"/>
      <color rgb="FF000000"/>
      <name val="Trebuchet MS"/>
      <family val="2"/>
    </font>
    <font>
      <b/>
      <sz val="10"/>
      <name val="Arial"/>
      <family val="2"/>
    </font>
    <font>
      <b/>
      <sz val="10.5"/>
      <name val="Trebuchet MS"/>
      <family val="2"/>
    </font>
    <font>
      <sz val="9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2" fillId="4" borderId="0" applyNumberFormat="0" applyBorder="0" applyAlignment="0" applyProtection="0"/>
    <xf numFmtId="0" fontId="34" fillId="16" borderId="4" applyNumberFormat="0" applyAlignment="0" applyProtection="0"/>
    <xf numFmtId="0" fontId="35" fillId="17" borderId="5" applyNumberFormat="0" applyAlignment="0" applyProtection="0"/>
    <xf numFmtId="0" fontId="36" fillId="0" borderId="6" applyNumberFormat="0" applyFill="0" applyAlignment="0" applyProtection="0"/>
    <xf numFmtId="175" fontId="31" fillId="0" borderId="0" applyFill="0" applyBorder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7" fillId="7" borderId="4" applyNumberFormat="0" applyAlignment="0" applyProtection="0"/>
    <xf numFmtId="176" fontId="28" fillId="0" borderId="0" applyFont="0" applyFill="0" applyBorder="0" applyAlignment="0" applyProtection="0"/>
    <xf numFmtId="0" fontId="38" fillId="3" borderId="0" applyNumberFormat="0" applyBorder="0" applyAlignment="0" applyProtection="0"/>
    <xf numFmtId="0" fontId="39" fillId="22" borderId="0" applyNumberFormat="0" applyBorder="0" applyAlignment="0" applyProtection="0"/>
    <xf numFmtId="0" fontId="28" fillId="0" borderId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43" fontId="2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6" fillId="0" borderId="0" applyNumberFormat="0" applyFill="0" applyBorder="0" applyAlignment="0" applyProtection="0"/>
    <xf numFmtId="0" fontId="29" fillId="0" borderId="12" applyNumberFormat="0" applyFill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</cellStyleXfs>
  <cellXfs count="329">
    <xf numFmtId="0" fontId="0" fillId="0" borderId="0" xfId="0"/>
    <xf numFmtId="172" fontId="11" fillId="0" borderId="0" xfId="7" applyNumberFormat="1" applyFont="1" applyAlignment="1">
      <alignment horizontal="right" vertical="center"/>
    </xf>
    <xf numFmtId="172" fontId="7" fillId="0" borderId="0" xfId="7" applyNumberFormat="1" applyAlignment="1">
      <alignment vertical="center"/>
    </xf>
    <xf numFmtId="0" fontId="7" fillId="0" borderId="0" xfId="7"/>
    <xf numFmtId="172" fontId="18" fillId="0" borderId="0" xfId="7" applyNumberFormat="1" applyFont="1" applyAlignment="1">
      <alignment horizontal="right" vertical="center"/>
    </xf>
    <xf numFmtId="172" fontId="20" fillId="0" borderId="1" xfId="7" applyNumberFormat="1" applyFont="1" applyBorder="1" applyAlignment="1">
      <alignment horizontal="right" vertical="center"/>
    </xf>
    <xf numFmtId="172" fontId="7" fillId="0" borderId="0" xfId="0" applyNumberFormat="1" applyFont="1"/>
    <xf numFmtId="0" fontId="11" fillId="0" borderId="0" xfId="9" applyNumberFormat="1" applyFont="1" applyFill="1" applyAlignment="1">
      <alignment horizontal="center" vertical="center"/>
    </xf>
    <xf numFmtId="0" fontId="19" fillId="0" borderId="0" xfId="7" applyFont="1" applyAlignment="1">
      <alignment vertical="center"/>
    </xf>
    <xf numFmtId="172" fontId="20" fillId="0" borderId="0" xfId="7" applyNumberFormat="1" applyFont="1" applyAlignment="1">
      <alignment horizontal="right" vertical="center"/>
    </xf>
    <xf numFmtId="0" fontId="7" fillId="0" borderId="0" xfId="1"/>
    <xf numFmtId="0" fontId="15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 indent="1"/>
    </xf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5" applyNumberFormat="1" applyFont="1" applyFill="1" applyAlignment="1">
      <alignment horizontal="center" vertical="center"/>
    </xf>
    <xf numFmtId="167" fontId="7" fillId="0" borderId="0" xfId="3" applyNumberFormat="1" applyFont="1"/>
    <xf numFmtId="0" fontId="7" fillId="0" borderId="0" xfId="3" applyFont="1" applyAlignment="1">
      <alignment horizontal="left" vertical="center" indent="1"/>
    </xf>
    <xf numFmtId="165" fontId="7" fillId="0" borderId="0" xfId="2" applyNumberFormat="1" applyFill="1" applyAlignment="1">
      <alignment horizontal="right" vertical="center"/>
    </xf>
    <xf numFmtId="0" fontId="0" fillId="0" borderId="0" xfId="3" applyFont="1" applyAlignment="1">
      <alignment horizontal="left" vertical="center" indent="1"/>
    </xf>
    <xf numFmtId="0" fontId="7" fillId="0" borderId="0" xfId="3" applyFont="1" applyAlignment="1">
      <alignment horizontal="left" vertical="center" indent="3"/>
    </xf>
    <xf numFmtId="0" fontId="11" fillId="0" borderId="1" xfId="3" applyFont="1" applyBorder="1" applyAlignment="1">
      <alignment vertical="center"/>
    </xf>
    <xf numFmtId="0" fontId="12" fillId="0" borderId="0" xfId="5" applyNumberFormat="1" applyFont="1" applyFill="1" applyAlignment="1">
      <alignment horizontal="center" vertical="center"/>
    </xf>
    <xf numFmtId="165" fontId="7" fillId="0" borderId="0" xfId="3" applyNumberFormat="1" applyFont="1" applyAlignment="1">
      <alignment horizontal="right" vertical="center"/>
    </xf>
    <xf numFmtId="0" fontId="7" fillId="0" borderId="0" xfId="1" applyAlignment="1">
      <alignment horizontal="center"/>
    </xf>
    <xf numFmtId="165" fontId="11" fillId="0" borderId="0" xfId="2" applyNumberFormat="1" applyFont="1" applyFill="1" applyAlignment="1">
      <alignment horizontal="right" vertical="center"/>
    </xf>
    <xf numFmtId="0" fontId="7" fillId="0" borderId="0" xfId="3" applyFont="1" applyAlignment="1">
      <alignment horizontal="left" vertical="center" indent="2"/>
    </xf>
    <xf numFmtId="165" fontId="7" fillId="0" borderId="0" xfId="1" applyNumberFormat="1"/>
    <xf numFmtId="0" fontId="11" fillId="0" borderId="1" xfId="3" applyFont="1" applyBorder="1" applyAlignment="1">
      <alignment horizontal="center" vertical="center"/>
    </xf>
    <xf numFmtId="165" fontId="11" fillId="0" borderId="0" xfId="4" applyNumberFormat="1" applyFont="1" applyFill="1" applyAlignment="1">
      <alignment horizontal="center" vertical="center"/>
    </xf>
    <xf numFmtId="165" fontId="0" fillId="0" borderId="0" xfId="2" applyNumberFormat="1" applyFont="1" applyFill="1"/>
    <xf numFmtId="0" fontId="5" fillId="0" borderId="0" xfId="3" applyFont="1" applyAlignment="1">
      <alignment vertical="center"/>
    </xf>
    <xf numFmtId="41" fontId="7" fillId="0" borderId="0" xfId="4" applyNumberFormat="1" applyFont="1" applyFill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43" fontId="7" fillId="0" borderId="0" xfId="1" applyNumberFormat="1"/>
    <xf numFmtId="170" fontId="7" fillId="0" borderId="0" xfId="6" applyNumberFormat="1" applyFill="1"/>
    <xf numFmtId="166" fontId="7" fillId="0" borderId="0" xfId="1" applyNumberFormat="1"/>
    <xf numFmtId="171" fontId="7" fillId="0" borderId="0" xfId="1" applyNumberFormat="1"/>
    <xf numFmtId="0" fontId="6" fillId="0" borderId="1" xfId="0" applyFont="1" applyBorder="1" applyAlignment="1">
      <alignment vertical="center"/>
    </xf>
    <xf numFmtId="170" fontId="12" fillId="0" borderId="0" xfId="6" applyNumberFormat="1" applyFont="1" applyFill="1" applyBorder="1" applyAlignment="1">
      <alignment horizontal="right" vertical="center"/>
    </xf>
    <xf numFmtId="170" fontId="13" fillId="0" borderId="0" xfId="2" applyNumberFormat="1" applyFont="1" applyFill="1" applyBorder="1"/>
    <xf numFmtId="170" fontId="12" fillId="0" borderId="0" xfId="6" applyNumberFormat="1" applyFont="1" applyFill="1" applyBorder="1"/>
    <xf numFmtId="0" fontId="5" fillId="0" borderId="0" xfId="1" applyFont="1" applyAlignment="1">
      <alignment horizontal="left" vertical="center" indent="1"/>
    </xf>
    <xf numFmtId="43" fontId="7" fillId="0" borderId="0" xfId="14" applyFont="1" applyFill="1" applyAlignment="1">
      <alignment horizontal="right" vertical="center"/>
    </xf>
    <xf numFmtId="43" fontId="7" fillId="0" borderId="0" xfId="14" applyFont="1" applyFill="1"/>
    <xf numFmtId="165" fontId="7" fillId="0" borderId="0" xfId="2" applyNumberFormat="1" applyFont="1" applyFill="1" applyAlignment="1">
      <alignment horizontal="right" vertical="center"/>
    </xf>
    <xf numFmtId="167" fontId="7" fillId="0" borderId="0" xfId="3" applyNumberFormat="1" applyFont="1" applyAlignment="1">
      <alignment horizontal="right"/>
    </xf>
    <xf numFmtId="0" fontId="7" fillId="0" borderId="0" xfId="5" applyNumberFormat="1" applyFont="1" applyFill="1" applyAlignment="1">
      <alignment horizontal="right" vertical="center"/>
    </xf>
    <xf numFmtId="0" fontId="7" fillId="0" borderId="0" xfId="1" applyAlignment="1">
      <alignment horizontal="right"/>
    </xf>
    <xf numFmtId="0" fontId="26" fillId="0" borderId="0" xfId="7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5" fillId="0" borderId="0" xfId="1" applyFont="1" applyAlignment="1">
      <alignment horizontal="left" wrapText="1" indent="1"/>
    </xf>
    <xf numFmtId="43" fontId="7" fillId="0" borderId="0" xfId="6" applyFill="1"/>
    <xf numFmtId="0" fontId="9" fillId="0" borderId="0" xfId="1" applyFont="1" applyAlignment="1">
      <alignment vertical="center"/>
    </xf>
    <xf numFmtId="170" fontId="9" fillId="0" borderId="0" xfId="4" applyNumberFormat="1" applyFont="1" applyFill="1" applyAlignment="1">
      <alignment horizontal="right" vertical="center"/>
    </xf>
    <xf numFmtId="170" fontId="7" fillId="0" borderId="0" xfId="1" applyNumberFormat="1"/>
    <xf numFmtId="0" fontId="0" fillId="0" borderId="0" xfId="1" applyFont="1" applyAlignment="1">
      <alignment horizontal="left" vertical="center" indent="1"/>
    </xf>
    <xf numFmtId="170" fontId="9" fillId="0" borderId="2" xfId="4" applyNumberFormat="1" applyFont="1" applyFill="1" applyBorder="1" applyAlignment="1">
      <alignment horizontal="right" vertical="center"/>
    </xf>
    <xf numFmtId="0" fontId="8" fillId="0" borderId="0" xfId="1" applyFont="1"/>
    <xf numFmtId="43" fontId="9" fillId="0" borderId="0" xfId="6" applyFont="1" applyFill="1"/>
    <xf numFmtId="0" fontId="9" fillId="0" borderId="0" xfId="1" applyFont="1"/>
    <xf numFmtId="0" fontId="13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Border="1" applyAlignment="1">
      <alignment horizontal="right" vertical="center" wrapText="1"/>
    </xf>
    <xf numFmtId="0" fontId="13" fillId="0" borderId="0" xfId="4" applyNumberFormat="1" applyFont="1" applyFill="1" applyAlignment="1">
      <alignment horizontal="center" vertical="center" wrapText="1"/>
    </xf>
    <xf numFmtId="39" fontId="7" fillId="0" borderId="0" xfId="1" applyNumberFormat="1"/>
    <xf numFmtId="0" fontId="13" fillId="0" borderId="0" xfId="1" applyFont="1" applyAlignment="1">
      <alignment vertical="center"/>
    </xf>
    <xf numFmtId="0" fontId="13" fillId="0" borderId="2" xfId="1" applyFont="1" applyBorder="1" applyAlignment="1">
      <alignment vertical="center"/>
    </xf>
    <xf numFmtId="170" fontId="11" fillId="0" borderId="0" xfId="6" applyNumberFormat="1" applyFont="1" applyFill="1"/>
    <xf numFmtId="170" fontId="11" fillId="0" borderId="0" xfId="6" applyNumberFormat="1" applyFont="1" applyFill="1" applyBorder="1"/>
    <xf numFmtId="43" fontId="7" fillId="0" borderId="0" xfId="14" applyFont="1" applyFill="1" applyAlignment="1">
      <alignment horizontal="right"/>
    </xf>
    <xf numFmtId="0" fontId="11" fillId="0" borderId="2" xfId="3" applyFont="1" applyBorder="1" applyAlignment="1">
      <alignment vertical="center"/>
    </xf>
    <xf numFmtId="170" fontId="7" fillId="0" borderId="2" xfId="6" applyNumberFormat="1" applyFill="1" applyBorder="1"/>
    <xf numFmtId="170" fontId="7" fillId="0" borderId="0" xfId="6" applyNumberFormat="1" applyFill="1" applyBorder="1"/>
    <xf numFmtId="0" fontId="7" fillId="0" borderId="0" xfId="1" applyAlignment="1">
      <alignment horizontal="left" indent="3"/>
    </xf>
    <xf numFmtId="0" fontId="25" fillId="0" borderId="0" xfId="3" applyFont="1" applyAlignment="1">
      <alignment vertical="center"/>
    </xf>
    <xf numFmtId="168" fontId="7" fillId="0" borderId="0" xfId="6" applyNumberFormat="1" applyFill="1"/>
    <xf numFmtId="168" fontId="7" fillId="0" borderId="0" xfId="6" applyNumberFormat="1" applyFill="1" applyBorder="1"/>
    <xf numFmtId="0" fontId="13" fillId="0" borderId="0" xfId="1" applyFont="1" applyAlignment="1">
      <alignment horizontal="center"/>
    </xf>
    <xf numFmtId="0" fontId="7" fillId="0" borderId="0" xfId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left"/>
    </xf>
    <xf numFmtId="0" fontId="12" fillId="0" borderId="0" xfId="1" applyFont="1"/>
    <xf numFmtId="168" fontId="13" fillId="0" borderId="0" xfId="6" applyNumberFormat="1" applyFont="1" applyFill="1" applyAlignment="1">
      <alignment horizontal="center"/>
    </xf>
    <xf numFmtId="168" fontId="11" fillId="0" borderId="0" xfId="6" applyNumberFormat="1" applyFont="1" applyFill="1" applyAlignment="1">
      <alignment horizontal="center" vertical="center"/>
    </xf>
    <xf numFmtId="168" fontId="13" fillId="0" borderId="0" xfId="6" applyNumberFormat="1" applyFont="1" applyFill="1" applyAlignment="1">
      <alignment horizontal="center" vertical="center"/>
    </xf>
    <xf numFmtId="0" fontId="7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0" xfId="5" applyNumberFormat="1" applyFont="1" applyFill="1" applyBorder="1" applyAlignment="1">
      <alignment horizontal="center" vertical="center"/>
    </xf>
    <xf numFmtId="17" fontId="7" fillId="0" borderId="0" xfId="1" applyNumberFormat="1"/>
    <xf numFmtId="0" fontId="16" fillId="0" borderId="0" xfId="5" applyNumberFormat="1" applyFont="1" applyFill="1" applyAlignment="1">
      <alignment horizontal="center" vertical="center"/>
    </xf>
    <xf numFmtId="0" fontId="11" fillId="0" borderId="2" xfId="1" applyFont="1" applyBorder="1"/>
    <xf numFmtId="0" fontId="16" fillId="0" borderId="0" xfId="1" applyFont="1"/>
    <xf numFmtId="0" fontId="11" fillId="0" borderId="0" xfId="1" applyFont="1"/>
    <xf numFmtId="170" fontId="0" fillId="0" borderId="0" xfId="0" applyNumberFormat="1"/>
    <xf numFmtId="170" fontId="11" fillId="0" borderId="0" xfId="1" applyNumberFormat="1" applyFont="1"/>
    <xf numFmtId="170" fontId="24" fillId="0" borderId="0" xfId="0" applyNumberFormat="1" applyFont="1"/>
    <xf numFmtId="0" fontId="11" fillId="0" borderId="1" xfId="1" applyFont="1" applyBorder="1"/>
    <xf numFmtId="4" fontId="7" fillId="0" borderId="0" xfId="1" applyNumberFormat="1"/>
    <xf numFmtId="43" fontId="7" fillId="0" borderId="0" xfId="2" applyFill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1" fillId="0" borderId="0" xfId="5" applyNumberFormat="1" applyFont="1" applyFill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0" fontId="13" fillId="0" borderId="0" xfId="6" applyNumberFormat="1" applyFont="1" applyFill="1" applyBorder="1"/>
    <xf numFmtId="0" fontId="7" fillId="0" borderId="0" xfId="11" applyFont="1"/>
    <xf numFmtId="0" fontId="7" fillId="0" borderId="0" xfId="11" applyFont="1" applyAlignment="1">
      <alignment horizontal="center" vertical="center"/>
    </xf>
    <xf numFmtId="43" fontId="7" fillId="0" borderId="2" xfId="12" applyFont="1" applyFill="1" applyBorder="1" applyAlignment="1">
      <alignment horizontal="left" vertical="center"/>
    </xf>
    <xf numFmtId="43" fontId="7" fillId="0" borderId="2" xfId="12" applyFont="1" applyFill="1" applyBorder="1" applyAlignment="1">
      <alignment vertical="center"/>
    </xf>
    <xf numFmtId="43" fontId="7" fillId="0" borderId="0" xfId="12" applyFont="1" applyFill="1" applyAlignment="1">
      <alignment vertical="center"/>
    </xf>
    <xf numFmtId="0" fontId="21" fillId="0" borderId="2" xfId="7" applyFont="1" applyBorder="1" applyAlignment="1">
      <alignment horizontal="centerContinuous" vertical="center"/>
    </xf>
    <xf numFmtId="43" fontId="7" fillId="0" borderId="3" xfId="12" applyFont="1" applyFill="1" applyBorder="1" applyAlignment="1">
      <alignment horizontal="center" vertical="center"/>
    </xf>
    <xf numFmtId="0" fontId="11" fillId="0" borderId="3" xfId="11" applyFont="1" applyBorder="1" applyAlignment="1">
      <alignment horizontal="center" vertical="center"/>
    </xf>
    <xf numFmtId="43" fontId="7" fillId="0" borderId="2" xfId="12" applyFont="1" applyFill="1" applyBorder="1" applyAlignment="1">
      <alignment horizontal="center" vertical="center"/>
    </xf>
    <xf numFmtId="0" fontId="11" fillId="0" borderId="2" xfId="11" applyFont="1" applyBorder="1" applyAlignment="1">
      <alignment horizontal="left" vertical="center"/>
    </xf>
    <xf numFmtId="0" fontId="7" fillId="0" borderId="0" xfId="11" applyFont="1" applyAlignment="1">
      <alignment vertical="center"/>
    </xf>
    <xf numFmtId="0" fontId="11" fillId="0" borderId="0" xfId="11" applyFont="1" applyAlignment="1">
      <alignment horizontal="center" vertical="center"/>
    </xf>
    <xf numFmtId="0" fontId="11" fillId="0" borderId="0" xfId="11" applyFont="1" applyAlignment="1">
      <alignment horizontal="right" vertical="center"/>
    </xf>
    <xf numFmtId="0" fontId="11" fillId="0" borderId="1" xfId="11" applyFont="1" applyBorder="1" applyAlignment="1">
      <alignment horizontal="left" vertical="center"/>
    </xf>
    <xf numFmtId="0" fontId="11" fillId="0" borderId="1" xfId="11" applyFont="1" applyBorder="1" applyAlignment="1">
      <alignment vertical="center"/>
    </xf>
    <xf numFmtId="0" fontId="11" fillId="0" borderId="0" xfId="11" applyFont="1" applyAlignment="1">
      <alignment vertical="center"/>
    </xf>
    <xf numFmtId="170" fontId="11" fillId="0" borderId="0" xfId="11" applyNumberFormat="1" applyFont="1" applyAlignment="1">
      <alignment horizontal="right" vertical="center"/>
    </xf>
    <xf numFmtId="0" fontId="0" fillId="0" borderId="0" xfId="11" applyFont="1"/>
    <xf numFmtId="0" fontId="7" fillId="0" borderId="0" xfId="11" applyFont="1" applyAlignment="1">
      <alignment horizontal="left" vertical="center"/>
    </xf>
    <xf numFmtId="0" fontId="7" fillId="0" borderId="0" xfId="11" applyFont="1" applyAlignment="1">
      <alignment horizontal="left" vertical="center" indent="1"/>
    </xf>
    <xf numFmtId="170" fontId="7" fillId="0" borderId="0" xfId="12" applyNumberFormat="1" applyFont="1" applyFill="1" applyAlignment="1">
      <alignment horizontal="right" vertical="center"/>
    </xf>
    <xf numFmtId="0" fontId="0" fillId="0" borderId="0" xfId="11" applyFont="1" applyAlignment="1">
      <alignment horizontal="left" vertical="center" indent="1"/>
    </xf>
    <xf numFmtId="0" fontId="7" fillId="0" borderId="2" xfId="11" applyFont="1" applyBorder="1" applyAlignment="1">
      <alignment horizontal="left" vertical="center"/>
    </xf>
    <xf numFmtId="0" fontId="7" fillId="0" borderId="2" xfId="11" applyFont="1" applyBorder="1" applyAlignment="1">
      <alignment vertical="center"/>
    </xf>
    <xf numFmtId="170" fontId="7" fillId="0" borderId="0" xfId="11" applyNumberFormat="1" applyFont="1" applyAlignment="1">
      <alignment horizontal="right" vertical="center"/>
    </xf>
    <xf numFmtId="0" fontId="11" fillId="0" borderId="2" xfId="11" applyFont="1" applyBorder="1" applyAlignment="1">
      <alignment vertical="center"/>
    </xf>
    <xf numFmtId="170" fontId="0" fillId="0" borderId="0" xfId="11" applyNumberFormat="1" applyFont="1"/>
    <xf numFmtId="170" fontId="7" fillId="0" borderId="0" xfId="11" applyNumberFormat="1" applyFont="1"/>
    <xf numFmtId="0" fontId="7" fillId="0" borderId="1" xfId="11" applyFont="1" applyBorder="1" applyAlignment="1">
      <alignment horizontal="left" vertical="center"/>
    </xf>
    <xf numFmtId="0" fontId="7" fillId="0" borderId="1" xfId="11" applyFont="1" applyBorder="1" applyAlignment="1">
      <alignment vertical="center"/>
    </xf>
    <xf numFmtId="43" fontId="7" fillId="0" borderId="0" xfId="11" applyNumberFormat="1" applyFont="1"/>
    <xf numFmtId="0" fontId="11" fillId="0" borderId="0" xfId="11" applyFont="1" applyAlignment="1">
      <alignment horizontal="left" vertical="center"/>
    </xf>
    <xf numFmtId="0" fontId="11" fillId="0" borderId="0" xfId="11" applyFont="1" applyAlignment="1">
      <alignment horizontal="left" vertical="center" indent="1"/>
    </xf>
    <xf numFmtId="0" fontId="7" fillId="0" borderId="0" xfId="11" applyFont="1" applyAlignment="1">
      <alignment horizontal="left" vertical="center" indent="2"/>
    </xf>
    <xf numFmtId="170" fontId="7" fillId="0" borderId="0" xfId="13" applyNumberFormat="1" applyFont="1" applyFill="1" applyAlignment="1">
      <alignment horizontal="right" vertical="center"/>
    </xf>
    <xf numFmtId="0" fontId="7" fillId="0" borderId="2" xfId="11" applyFont="1" applyBorder="1"/>
    <xf numFmtId="43" fontId="7" fillId="0" borderId="0" xfId="12" applyFont="1" applyFill="1" applyAlignment="1">
      <alignment horizontal="center" vertical="center"/>
    </xf>
    <xf numFmtId="173" fontId="7" fillId="0" borderId="0" xfId="11" applyNumberFormat="1" applyFont="1" applyAlignment="1">
      <alignment horizontal="center" vertical="center"/>
    </xf>
    <xf numFmtId="43" fontId="11" fillId="0" borderId="0" xfId="12" applyFont="1" applyFill="1"/>
    <xf numFmtId="0" fontId="21" fillId="0" borderId="0" xfId="7" applyFont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0" fontId="21" fillId="0" borderId="0" xfId="7" applyFont="1" applyAlignment="1">
      <alignment vertical="center"/>
    </xf>
    <xf numFmtId="0" fontId="7" fillId="0" borderId="0" xfId="10" applyFont="1" applyAlignment="1">
      <alignment vertical="center"/>
    </xf>
    <xf numFmtId="0" fontId="6" fillId="0" borderId="1" xfId="8" applyNumberFormat="1" applyFont="1" applyFill="1" applyBorder="1" applyAlignment="1">
      <alignment horizontal="center" wrapText="1"/>
    </xf>
    <xf numFmtId="0" fontId="6" fillId="0" borderId="0" xfId="10" applyFont="1" applyAlignment="1">
      <alignment horizontal="right"/>
    </xf>
    <xf numFmtId="0" fontId="20" fillId="0" borderId="0" xfId="7" applyFont="1" applyAlignment="1">
      <alignment vertical="center"/>
    </xf>
    <xf numFmtId="0" fontId="18" fillId="0" borderId="0" xfId="7" applyFont="1" applyAlignment="1">
      <alignment horizontal="left" vertical="center" indent="1"/>
    </xf>
    <xf numFmtId="0" fontId="18" fillId="0" borderId="0" xfId="7" applyFont="1" applyAlignment="1">
      <alignment horizontal="left" vertical="center" indent="3"/>
    </xf>
    <xf numFmtId="0" fontId="20" fillId="0" borderId="1" xfId="7" applyFont="1" applyBorder="1" applyAlignment="1">
      <alignment vertical="center"/>
    </xf>
    <xf numFmtId="0" fontId="18" fillId="0" borderId="0" xfId="7" applyFont="1" applyAlignment="1">
      <alignment vertical="center"/>
    </xf>
    <xf numFmtId="0" fontId="23" fillId="0" borderId="0" xfId="7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2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9" applyNumberFormat="1" applyFont="1" applyFill="1" applyAlignment="1">
      <alignment horizontal="center" vertical="center"/>
    </xf>
    <xf numFmtId="0" fontId="7" fillId="0" borderId="0" xfId="7" applyAlignment="1">
      <alignment horizontal="center"/>
    </xf>
    <xf numFmtId="49" fontId="7" fillId="0" borderId="0" xfId="7" applyNumberFormat="1" applyAlignment="1">
      <alignment horizontal="center"/>
    </xf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left"/>
    </xf>
    <xf numFmtId="0" fontId="13" fillId="0" borderId="1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right" vertical="center" wrapText="1"/>
    </xf>
    <xf numFmtId="0" fontId="9" fillId="0" borderId="0" xfId="7" applyFont="1" applyAlignment="1">
      <alignment horizontal="center" vertical="center" wrapText="1"/>
    </xf>
    <xf numFmtId="0" fontId="27" fillId="0" borderId="0" xfId="4" applyNumberFormat="1" applyFont="1" applyFill="1" applyBorder="1" applyAlignment="1">
      <alignment horizontal="right" vertical="center" wrapText="1"/>
    </xf>
    <xf numFmtId="174" fontId="13" fillId="0" borderId="0" xfId="14" applyNumberFormat="1" applyFont="1" applyFill="1" applyBorder="1" applyAlignment="1">
      <alignment horizontal="center"/>
    </xf>
    <xf numFmtId="170" fontId="12" fillId="0" borderId="0" xfId="1" applyNumberFormat="1" applyFont="1"/>
    <xf numFmtId="168" fontId="7" fillId="0" borderId="0" xfId="6" applyNumberFormat="1" applyFill="1" applyAlignment="1">
      <alignment horizontal="center" vertical="center"/>
    </xf>
    <xf numFmtId="0" fontId="6" fillId="0" borderId="2" xfId="1" applyFont="1" applyBorder="1" applyAlignment="1">
      <alignment vertical="center"/>
    </xf>
    <xf numFmtId="170" fontId="9" fillId="0" borderId="0" xfId="4" applyNumberFormat="1" applyFont="1" applyFill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43" fontId="12" fillId="0" borderId="0" xfId="14" applyFont="1" applyFill="1" applyBorder="1"/>
    <xf numFmtId="170" fontId="12" fillId="0" borderId="0" xfId="3" applyNumberFormat="1" applyFont="1"/>
    <xf numFmtId="0" fontId="13" fillId="0" borderId="0" xfId="3" applyFont="1" applyAlignment="1">
      <alignment horizontal="right" vertical="center" indent="1"/>
    </xf>
    <xf numFmtId="0" fontId="13" fillId="0" borderId="0" xfId="3" applyFont="1" applyAlignment="1">
      <alignment horizontal="center" vertical="center"/>
    </xf>
    <xf numFmtId="169" fontId="13" fillId="0" borderId="0" xfId="6" applyNumberFormat="1" applyFont="1" applyFill="1" applyBorder="1" applyAlignment="1">
      <alignment horizontal="center"/>
    </xf>
    <xf numFmtId="170" fontId="12" fillId="0" borderId="0" xfId="4" applyNumberFormat="1" applyFont="1" applyFill="1" applyBorder="1" applyAlignment="1">
      <alignment vertical="center"/>
    </xf>
    <xf numFmtId="172" fontId="7" fillId="0" borderId="0" xfId="7" applyNumberFormat="1"/>
    <xf numFmtId="0" fontId="7" fillId="0" borderId="0" xfId="11" applyFont="1" applyAlignment="1">
      <alignment horizontal="center"/>
    </xf>
    <xf numFmtId="0" fontId="7" fillId="0" borderId="0" xfId="3" applyFont="1" applyAlignment="1">
      <alignment horizontal="left" vertical="center"/>
    </xf>
    <xf numFmtId="43" fontId="7" fillId="0" borderId="0" xfId="14" applyFont="1"/>
    <xf numFmtId="43" fontId="5" fillId="0" borderId="0" xfId="14" applyFont="1"/>
    <xf numFmtId="43" fontId="6" fillId="0" borderId="0" xfId="14" applyFont="1" applyAlignment="1">
      <alignment horizontal="center" vertical="center"/>
    </xf>
    <xf numFmtId="43" fontId="8" fillId="0" borderId="0" xfId="14" applyFont="1" applyAlignment="1">
      <alignment horizontal="center" vertical="center"/>
    </xf>
    <xf numFmtId="168" fontId="7" fillId="0" borderId="0" xfId="14" applyNumberFormat="1" applyFont="1" applyFill="1" applyAlignment="1">
      <alignment horizontal="right" vertical="center"/>
    </xf>
    <xf numFmtId="168" fontId="11" fillId="0" borderId="1" xfId="14" applyNumberFormat="1" applyFont="1" applyFill="1" applyBorder="1" applyAlignment="1">
      <alignment horizontal="right" vertical="center"/>
    </xf>
    <xf numFmtId="41" fontId="0" fillId="0" borderId="0" xfId="41" applyNumberFormat="1" applyFont="1" applyFill="1" applyBorder="1" applyAlignment="1">
      <alignment horizontal="right" vertical="center"/>
    </xf>
    <xf numFmtId="41" fontId="7" fillId="0" borderId="0" xfId="41" applyNumberFormat="1" applyFont="1" applyFill="1" applyBorder="1" applyAlignment="1">
      <alignment horizontal="right" vertical="center"/>
    </xf>
    <xf numFmtId="168" fontId="7" fillId="0" borderId="0" xfId="14" applyNumberFormat="1" applyFont="1" applyFill="1"/>
    <xf numFmtId="168" fontId="7" fillId="0" borderId="0" xfId="14" applyNumberFormat="1" applyFont="1"/>
    <xf numFmtId="168" fontId="7" fillId="0" borderId="0" xfId="14" applyNumberFormat="1" applyFont="1" applyFill="1" applyBorder="1" applyAlignment="1">
      <alignment horizontal="right" vertical="center"/>
    </xf>
    <xf numFmtId="168" fontId="0" fillId="0" borderId="0" xfId="14" applyNumberFormat="1" applyFont="1" applyFill="1"/>
    <xf numFmtId="175" fontId="7" fillId="0" borderId="0" xfId="14" applyNumberFormat="1" applyFont="1" applyFill="1" applyBorder="1" applyAlignment="1">
      <alignment horizontal="right" vertical="center"/>
    </xf>
    <xf numFmtId="175" fontId="7" fillId="0" borderId="0" xfId="14" applyNumberFormat="1" applyFont="1" applyFill="1"/>
    <xf numFmtId="175" fontId="7" fillId="0" borderId="0" xfId="14" applyNumberFormat="1" applyFont="1" applyFill="1" applyAlignment="1">
      <alignment horizontal="right" vertical="center"/>
    </xf>
    <xf numFmtId="175" fontId="11" fillId="0" borderId="1" xfId="14" applyNumberFormat="1" applyFont="1" applyFill="1" applyBorder="1" applyAlignment="1">
      <alignment horizontal="right" vertical="center"/>
    </xf>
    <xf numFmtId="175" fontId="12" fillId="0" borderId="0" xfId="14" applyNumberFormat="1" applyFont="1" applyFill="1"/>
    <xf numFmtId="175" fontId="12" fillId="0" borderId="0" xfId="1" applyNumberFormat="1" applyFont="1"/>
    <xf numFmtId="175" fontId="13" fillId="0" borderId="2" xfId="14" applyNumberFormat="1" applyFont="1" applyFill="1" applyBorder="1"/>
    <xf numFmtId="175" fontId="13" fillId="0" borderId="0" xfId="6" applyNumberFormat="1" applyFont="1" applyFill="1"/>
    <xf numFmtId="175" fontId="12" fillId="0" borderId="0" xfId="14" applyNumberFormat="1" applyFont="1" applyFill="1" applyAlignment="1">
      <alignment horizontal="right" vertical="center"/>
    </xf>
    <xf numFmtId="175" fontId="12" fillId="0" borderId="0" xfId="6" applyNumberFormat="1" applyFont="1" applyFill="1"/>
    <xf numFmtId="175" fontId="13" fillId="0" borderId="13" xfId="14" applyNumberFormat="1" applyFont="1" applyFill="1" applyBorder="1"/>
    <xf numFmtId="175" fontId="11" fillId="0" borderId="0" xfId="6" applyNumberFormat="1" applyFont="1" applyFill="1"/>
    <xf numFmtId="175" fontId="11" fillId="0" borderId="0" xfId="6" applyNumberFormat="1" applyFont="1" applyFill="1" applyBorder="1"/>
    <xf numFmtId="168" fontId="11" fillId="0" borderId="0" xfId="14" applyNumberFormat="1" applyFont="1" applyAlignment="1">
      <alignment horizontal="right" vertical="center"/>
    </xf>
    <xf numFmtId="175" fontId="11" fillId="0" borderId="0" xfId="14" applyNumberFormat="1" applyFont="1" applyAlignment="1">
      <alignment horizontal="right" vertical="center"/>
    </xf>
    <xf numFmtId="175" fontId="0" fillId="0" borderId="0" xfId="14" applyNumberFormat="1" applyFont="1"/>
    <xf numFmtId="168" fontId="7" fillId="0" borderId="0" xfId="14" applyNumberFormat="1" applyFont="1" applyAlignment="1">
      <alignment horizontal="right" vertical="center"/>
    </xf>
    <xf numFmtId="175" fontId="11" fillId="0" borderId="1" xfId="14" applyNumberFormat="1" applyFont="1" applyBorder="1" applyAlignment="1">
      <alignment horizontal="right" vertical="center"/>
    </xf>
    <xf numFmtId="175" fontId="7" fillId="0" borderId="0" xfId="14" applyNumberFormat="1" applyFont="1" applyAlignment="1">
      <alignment horizontal="right" vertical="center"/>
    </xf>
    <xf numFmtId="175" fontId="7" fillId="0" borderId="2" xfId="14" applyNumberFormat="1" applyFont="1" applyBorder="1" applyAlignment="1">
      <alignment horizontal="right" vertical="center"/>
    </xf>
    <xf numFmtId="175" fontId="7" fillId="0" borderId="1" xfId="14" applyNumberFormat="1" applyFont="1" applyBorder="1" applyAlignment="1">
      <alignment horizontal="right" vertical="center"/>
    </xf>
    <xf numFmtId="175" fontId="11" fillId="0" borderId="2" xfId="14" applyNumberFormat="1" applyFont="1" applyBorder="1" applyAlignment="1">
      <alignment horizontal="right" vertical="center"/>
    </xf>
    <xf numFmtId="175" fontId="11" fillId="0" borderId="3" xfId="14" applyNumberFormat="1" applyFont="1" applyBorder="1" applyAlignment="1">
      <alignment horizontal="right" vertical="center"/>
    </xf>
    <xf numFmtId="175" fontId="6" fillId="0" borderId="2" xfId="14" applyNumberFormat="1" applyFont="1" applyFill="1" applyBorder="1" applyAlignment="1">
      <alignment horizontal="right" vertical="center"/>
    </xf>
    <xf numFmtId="175" fontId="6" fillId="0" borderId="0" xfId="14" applyNumberFormat="1" applyFont="1" applyAlignment="1">
      <alignment vertical="center"/>
    </xf>
    <xf numFmtId="175" fontId="6" fillId="0" borderId="0" xfId="14" applyNumberFormat="1" applyFont="1" applyAlignment="1">
      <alignment horizontal="right" vertical="center"/>
    </xf>
    <xf numFmtId="175" fontId="6" fillId="0" borderId="2" xfId="14" applyNumberFormat="1" applyFont="1" applyBorder="1" applyAlignment="1">
      <alignment horizontal="right" vertical="center"/>
    </xf>
    <xf numFmtId="175" fontId="5" fillId="0" borderId="0" xfId="14" applyNumberFormat="1" applyFont="1" applyFill="1" applyAlignment="1">
      <alignment horizontal="right" vertical="center"/>
    </xf>
    <xf numFmtId="175" fontId="5" fillId="0" borderId="0" xfId="14" applyNumberFormat="1" applyFont="1" applyAlignment="1">
      <alignment vertical="center"/>
    </xf>
    <xf numFmtId="175" fontId="5" fillId="0" borderId="0" xfId="14" applyNumberFormat="1" applyFont="1" applyAlignment="1">
      <alignment horizontal="right" vertical="center"/>
    </xf>
    <xf numFmtId="175" fontId="5" fillId="0" borderId="0" xfId="14" applyNumberFormat="1" applyFont="1" applyFill="1" applyAlignment="1">
      <alignment horizontal="center" vertical="center"/>
    </xf>
    <xf numFmtId="175" fontId="5" fillId="0" borderId="0" xfId="14" applyNumberFormat="1" applyFont="1" applyAlignment="1">
      <alignment horizontal="center" vertical="center"/>
    </xf>
    <xf numFmtId="175" fontId="6" fillId="0" borderId="1" xfId="14" applyNumberFormat="1" applyFont="1" applyFill="1" applyBorder="1" applyAlignment="1">
      <alignment horizontal="right" vertical="center"/>
    </xf>
    <xf numFmtId="175" fontId="9" fillId="0" borderId="1" xfId="14" applyNumberFormat="1" applyFont="1" applyFill="1" applyBorder="1" applyAlignment="1">
      <alignment horizontal="right" vertical="center"/>
    </xf>
    <xf numFmtId="175" fontId="9" fillId="0" borderId="2" xfId="14" applyNumberFormat="1" applyFont="1" applyFill="1" applyBorder="1" applyAlignment="1">
      <alignment horizontal="right" vertical="center"/>
    </xf>
    <xf numFmtId="175" fontId="9" fillId="0" borderId="0" xfId="14" applyNumberFormat="1" applyFont="1" applyFill="1" applyAlignment="1">
      <alignment horizontal="right" vertical="center"/>
    </xf>
    <xf numFmtId="169" fontId="13" fillId="0" borderId="1" xfId="14" applyNumberFormat="1" applyFont="1" applyFill="1" applyBorder="1" applyAlignment="1">
      <alignment horizontal="right"/>
    </xf>
    <xf numFmtId="43" fontId="7" fillId="0" borderId="0" xfId="14" applyFont="1" applyFill="1" applyBorder="1"/>
    <xf numFmtId="170" fontId="11" fillId="0" borderId="0" xfId="14" applyNumberFormat="1" applyFont="1" applyAlignment="1">
      <alignment horizontal="right" vertical="center"/>
    </xf>
    <xf numFmtId="170" fontId="7" fillId="0" borderId="0" xfId="14" applyNumberFormat="1" applyFont="1" applyAlignment="1">
      <alignment vertical="center"/>
    </xf>
    <xf numFmtId="170" fontId="18" fillId="0" borderId="0" xfId="14" applyNumberFormat="1" applyFont="1" applyAlignment="1">
      <alignment horizontal="right" vertical="center"/>
    </xf>
    <xf numFmtId="170" fontId="7" fillId="0" borderId="0" xfId="14" applyNumberFormat="1" applyFont="1"/>
    <xf numFmtId="170" fontId="0" fillId="0" borderId="0" xfId="14" applyNumberFormat="1" applyFont="1"/>
    <xf numFmtId="170" fontId="20" fillId="0" borderId="1" xfId="14" applyNumberFormat="1" applyFont="1" applyBorder="1" applyAlignment="1">
      <alignment horizontal="right" vertical="center"/>
    </xf>
    <xf numFmtId="170" fontId="7" fillId="0" borderId="0" xfId="7" applyNumberFormat="1" applyAlignment="1">
      <alignment vertical="center"/>
    </xf>
    <xf numFmtId="170" fontId="7" fillId="0" borderId="0" xfId="0" applyNumberFormat="1" applyFont="1"/>
    <xf numFmtId="170" fontId="20" fillId="0" borderId="0" xfId="14" applyNumberFormat="1" applyFont="1" applyAlignment="1">
      <alignment horizontal="right" vertical="center"/>
    </xf>
    <xf numFmtId="170" fontId="11" fillId="0" borderId="1" xfId="14" applyNumberFormat="1" applyFont="1" applyBorder="1" applyAlignment="1">
      <alignment horizontal="right" vertical="center"/>
    </xf>
    <xf numFmtId="170" fontId="7" fillId="0" borderId="0" xfId="14" applyNumberFormat="1" applyFont="1" applyAlignment="1">
      <alignment horizontal="right" vertical="center"/>
    </xf>
    <xf numFmtId="170" fontId="7" fillId="0" borderId="2" xfId="14" applyNumberFormat="1" applyFont="1" applyBorder="1" applyAlignment="1">
      <alignment horizontal="right" vertical="center"/>
    </xf>
    <xf numFmtId="170" fontId="7" fillId="0" borderId="1" xfId="14" applyNumberFormat="1" applyFont="1" applyBorder="1" applyAlignment="1">
      <alignment horizontal="right" vertical="center"/>
    </xf>
    <xf numFmtId="170" fontId="11" fillId="0" borderId="2" xfId="14" applyNumberFormat="1" applyFont="1" applyBorder="1" applyAlignment="1">
      <alignment horizontal="right" vertical="center"/>
    </xf>
    <xf numFmtId="170" fontId="7" fillId="0" borderId="0" xfId="14" applyNumberFormat="1" applyFont="1" applyFill="1" applyAlignment="1">
      <alignment horizontal="right" vertical="center"/>
    </xf>
    <xf numFmtId="170" fontId="11" fillId="0" borderId="3" xfId="14" applyNumberFormat="1" applyFont="1" applyBorder="1" applyAlignment="1">
      <alignment horizontal="right" vertical="center"/>
    </xf>
    <xf numFmtId="43" fontId="12" fillId="0" borderId="0" xfId="14" applyFont="1" applyFill="1"/>
    <xf numFmtId="168" fontId="18" fillId="0" borderId="0" xfId="14" applyNumberFormat="1" applyFont="1" applyAlignment="1">
      <alignment horizontal="right" vertical="center"/>
    </xf>
    <xf numFmtId="168" fontId="12" fillId="0" borderId="0" xfId="14" applyNumberFormat="1" applyFont="1"/>
    <xf numFmtId="168" fontId="0" fillId="0" borderId="0" xfId="14" applyNumberFormat="1" applyFont="1"/>
    <xf numFmtId="0" fontId="7" fillId="0" borderId="0" xfId="1" applyFill="1" applyAlignment="1">
      <alignment horizontal="left" indent="2"/>
    </xf>
    <xf numFmtId="0" fontId="7" fillId="0" borderId="0" xfId="1" applyFill="1"/>
    <xf numFmtId="170" fontId="12" fillId="0" borderId="0" xfId="3" applyNumberFormat="1" applyFont="1" applyFill="1"/>
    <xf numFmtId="0" fontId="12" fillId="0" borderId="0" xfId="1" applyFont="1" applyFill="1" applyAlignment="1">
      <alignment horizontal="center"/>
    </xf>
    <xf numFmtId="43" fontId="7" fillId="0" borderId="0" xfId="14" applyFont="1" applyFill="1" applyAlignment="1">
      <alignment horizontal="left" indent="2"/>
    </xf>
    <xf numFmtId="43" fontId="12" fillId="0" borderId="0" xfId="14" applyFont="1" applyFill="1" applyAlignment="1">
      <alignment horizontal="center"/>
    </xf>
    <xf numFmtId="168" fontId="18" fillId="0" borderId="0" xfId="14" applyNumberFormat="1" applyFont="1" applyFill="1" applyAlignment="1">
      <alignment horizontal="right" vertical="center"/>
    </xf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1" fillId="0" borderId="0" xfId="5" applyNumberFormat="1" applyFont="1" applyFill="1" applyAlignment="1">
      <alignment horizontal="center" vertical="center"/>
    </xf>
    <xf numFmtId="0" fontId="11" fillId="0" borderId="2" xfId="5" applyNumberFormat="1" applyFont="1" applyFill="1" applyBorder="1" applyAlignment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0" fontId="11" fillId="0" borderId="2" xfId="5" applyNumberFormat="1" applyFont="1" applyFill="1" applyBorder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1" fillId="0" borderId="0" xfId="9" applyNumberFormat="1" applyFont="1" applyFill="1" applyAlignment="1">
      <alignment horizontal="center" vertical="center"/>
    </xf>
    <xf numFmtId="0" fontId="11" fillId="0" borderId="2" xfId="9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0" borderId="2" xfId="7" applyFont="1" applyBorder="1" applyAlignment="1">
      <alignment horizontal="left" vertical="center"/>
    </xf>
    <xf numFmtId="0" fontId="21" fillId="0" borderId="0" xfId="7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1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11" applyFont="1" applyAlignment="1">
      <alignment horizontal="center" vertical="center"/>
    </xf>
    <xf numFmtId="166" fontId="7" fillId="0" borderId="0" xfId="1" applyNumberFormat="1" applyFill="1"/>
    <xf numFmtId="171" fontId="7" fillId="0" borderId="0" xfId="1" applyNumberFormat="1" applyFill="1"/>
    <xf numFmtId="43" fontId="7" fillId="0" borderId="0" xfId="14" quotePrefix="1" applyFont="1" applyFill="1"/>
    <xf numFmtId="0" fontId="7" fillId="0" borderId="0" xfId="1" quotePrefix="1" applyFill="1"/>
    <xf numFmtId="0" fontId="16" fillId="0" borderId="0" xfId="1" applyFont="1" applyFill="1"/>
    <xf numFmtId="170" fontId="7" fillId="0" borderId="0" xfId="1" applyNumberFormat="1" applyFill="1"/>
    <xf numFmtId="168" fontId="12" fillId="0" borderId="0" xfId="14" applyNumberFormat="1" applyFont="1" applyFill="1"/>
    <xf numFmtId="170" fontId="11" fillId="0" borderId="0" xfId="14" applyNumberFormat="1" applyFont="1" applyFill="1" applyAlignment="1">
      <alignment horizontal="right" vertical="center"/>
    </xf>
    <xf numFmtId="0" fontId="7" fillId="0" borderId="0" xfId="7" applyFill="1"/>
    <xf numFmtId="170" fontId="7" fillId="0" borderId="0" xfId="14" applyNumberFormat="1" applyFont="1" applyFill="1" applyAlignment="1">
      <alignment vertical="center"/>
    </xf>
    <xf numFmtId="170" fontId="7" fillId="0" borderId="0" xfId="7" applyNumberFormat="1" applyFill="1"/>
    <xf numFmtId="168" fontId="11" fillId="0" borderId="0" xfId="14" applyNumberFormat="1" applyFont="1" applyFill="1" applyAlignment="1">
      <alignment horizontal="right" vertical="center"/>
    </xf>
    <xf numFmtId="170" fontId="11" fillId="0" borderId="1" xfId="14" applyNumberFormat="1" applyFont="1" applyFill="1" applyBorder="1" applyAlignment="1">
      <alignment horizontal="right" vertical="center"/>
    </xf>
    <xf numFmtId="0" fontId="11" fillId="0" borderId="2" xfId="11" applyFont="1" applyFill="1" applyBorder="1" applyAlignment="1">
      <alignment horizontal="center" vertical="center"/>
    </xf>
    <xf numFmtId="0" fontId="11" fillId="0" borderId="0" xfId="11" applyFont="1" applyFill="1" applyAlignment="1">
      <alignment horizontal="right" vertical="center"/>
    </xf>
    <xf numFmtId="0" fontId="7" fillId="0" borderId="0" xfId="11" applyFont="1" applyFill="1"/>
    <xf numFmtId="0" fontId="7" fillId="0" borderId="0" xfId="3" applyFont="1" applyFill="1" applyAlignment="1">
      <alignment horizontal="right" vertical="center" indent="1"/>
    </xf>
    <xf numFmtId="0" fontId="26" fillId="0" borderId="0" xfId="7" applyFont="1" applyFill="1" applyAlignment="1">
      <alignment horizontal="center" vertical="center" wrapText="1"/>
    </xf>
  </cellXfs>
  <cellStyles count="200">
    <cellStyle name="20% - Ênfase1 2" xfId="45"/>
    <cellStyle name="20% - Ênfase2 2" xfId="46"/>
    <cellStyle name="20% - Ênfase3 2" xfId="47"/>
    <cellStyle name="20% - Ênfase4 2" xfId="48"/>
    <cellStyle name="20% - Ênfase5 2" xfId="49"/>
    <cellStyle name="20% - Ênfase6 2" xfId="50"/>
    <cellStyle name="40% - Ênfase1 2" xfId="51"/>
    <cellStyle name="40% - Ênfase2 2" xfId="52"/>
    <cellStyle name="40% - Ênfase3 2" xfId="53"/>
    <cellStyle name="40% - Ênfase4 2" xfId="54"/>
    <cellStyle name="40% - Ênfase5 2" xfId="55"/>
    <cellStyle name="40% - Ênfase6 2" xfId="56"/>
    <cellStyle name="60% - Ênfase1 2" xfId="57"/>
    <cellStyle name="60% - Ênfase2 2" xfId="58"/>
    <cellStyle name="60% - Ênfase3 2" xfId="59"/>
    <cellStyle name="60% - Ênfase4 2" xfId="60"/>
    <cellStyle name="60% - Ênfase5 2" xfId="61"/>
    <cellStyle name="60% - Ênfase6 2" xfId="62"/>
    <cellStyle name="Bom 2" xfId="63"/>
    <cellStyle name="Cálculo 2" xfId="64"/>
    <cellStyle name="Cálculo 2 2" xfId="94"/>
    <cellStyle name="Cálculo 2 2 2" xfId="166"/>
    <cellStyle name="Cálculo 2 3" xfId="99"/>
    <cellStyle name="Célula de Verificação 2" xfId="65"/>
    <cellStyle name="Célula Vinculada 2" xfId="66"/>
    <cellStyle name="Debit" xfId="67"/>
    <cellStyle name="Ênfase1 2" xfId="68"/>
    <cellStyle name="Ênfase2 2" xfId="69"/>
    <cellStyle name="Ênfase3 2" xfId="70"/>
    <cellStyle name="Ênfase4 2" xfId="71"/>
    <cellStyle name="Ênfase5 2" xfId="72"/>
    <cellStyle name="Ênfase6 2" xfId="73"/>
    <cellStyle name="Entrada 2" xfId="74"/>
    <cellStyle name="Entrada 2 2" xfId="95"/>
    <cellStyle name="Entrada 2 2 2" xfId="167"/>
    <cellStyle name="Entrada 2 3" xfId="100"/>
    <cellStyle name="Euro" xfId="75"/>
    <cellStyle name="Incorreto 2" xfId="76"/>
    <cellStyle name="Moeda 2" xfId="91"/>
    <cellStyle name="Moeda 2 2" xfId="164"/>
    <cellStyle name="Moeda 3" xfId="126"/>
    <cellStyle name="Neutra 2" xfId="77"/>
    <cellStyle name="Normal" xfId="0" builtinId="0"/>
    <cellStyle name="Normal 2" xfId="1"/>
    <cellStyle name="Normal 2 2" xfId="7"/>
    <cellStyle name="Normal 2 2 2" xfId="147"/>
    <cellStyle name="Normal 2 2 3" xfId="139"/>
    <cellStyle name="Normal 2 3" xfId="44"/>
    <cellStyle name="Normal 3" xfId="3"/>
    <cellStyle name="Normal 3 10" xfId="42"/>
    <cellStyle name="Normal 3 11" xfId="23"/>
    <cellStyle name="Normal 3 2" xfId="107"/>
    <cellStyle name="Normal 3 2 2" xfId="142"/>
    <cellStyle name="Normal 3 2 3" xfId="174"/>
    <cellStyle name="Normal 3 3" xfId="111"/>
    <cellStyle name="Normal 3 3 2" xfId="177"/>
    <cellStyle name="Normal 3 4" xfId="113"/>
    <cellStyle name="Normal 3 4 2" xfId="179"/>
    <cellStyle name="Normal 3 5" xfId="123"/>
    <cellStyle name="Normal 3 5 2" xfId="148"/>
    <cellStyle name="Normal 3 5 3" xfId="189"/>
    <cellStyle name="Normal 3 6" xfId="10"/>
    <cellStyle name="Normal 3 6 2" xfId="151"/>
    <cellStyle name="Normal 3 6 3" xfId="192"/>
    <cellStyle name="Normal 3 6 4" xfId="128"/>
    <cellStyle name="Normal 3 6 5" xfId="29"/>
    <cellStyle name="Normal 3 7" xfId="134"/>
    <cellStyle name="Normal 3 8" xfId="156"/>
    <cellStyle name="Normal 3 9" xfId="160"/>
    <cellStyle name="Normal 4" xfId="104"/>
    <cellStyle name="Normal 4 2" xfId="109"/>
    <cellStyle name="Normal 4 3" xfId="171"/>
    <cellStyle name="Normal 5" xfId="112"/>
    <cellStyle name="Normal 5 2" xfId="93"/>
    <cellStyle name="Normal 5 3" xfId="178"/>
    <cellStyle name="Normal 6" xfId="78"/>
    <cellStyle name="Normal 7" xfId="129"/>
    <cellStyle name="Normal 8" xfId="117"/>
    <cellStyle name="Normal 8 2" xfId="11"/>
    <cellStyle name="Normal 8 2 2" xfId="16"/>
    <cellStyle name="Normal 8 2 2 2" xfId="18"/>
    <cellStyle name="Normal 8 2 2 2 2" xfId="195"/>
    <cellStyle name="Normal 8 2 2 2 3" xfId="37"/>
    <cellStyle name="Normal 8 2 2 3" xfId="153"/>
    <cellStyle name="Normal 8 2 2 4" xfId="35"/>
    <cellStyle name="Normal 8 2 3" xfId="186"/>
    <cellStyle name="Normal 8 2 4" xfId="121"/>
    <cellStyle name="Normal 8 2 5" xfId="30"/>
    <cellStyle name="Normal 8 3" xfId="183"/>
    <cellStyle name="Normal 9" xfId="198"/>
    <cellStyle name="Nota 2" xfId="79"/>
    <cellStyle name="Nota 2 2" xfId="96"/>
    <cellStyle name="Nota 2 2 2" xfId="168"/>
    <cellStyle name="Nota 2 3" xfId="101"/>
    <cellStyle name="Porcentagem 2" xfId="119"/>
    <cellStyle name="Porcentagem 2 2" xfId="13"/>
    <cellStyle name="Porcentagem 2 2 2" xfId="146"/>
    <cellStyle name="Porcentagem 2 2 3" xfId="138"/>
    <cellStyle name="Porcentagem 2 2 4" xfId="155"/>
    <cellStyle name="Porcentagem 2 2 4 2" xfId="20"/>
    <cellStyle name="Porcentagem 2 2 4 2 2" xfId="197"/>
    <cellStyle name="Porcentagem 2 2 4 2 3" xfId="39"/>
    <cellStyle name="Porcentagem 2 2 5" xfId="188"/>
    <cellStyle name="Porcentagem 2 2 6" xfId="122"/>
    <cellStyle name="Porcentagem 2 2 7" xfId="32"/>
    <cellStyle name="Porcentagem 2 3" xfId="132"/>
    <cellStyle name="Porcentagem 2 4" xfId="185"/>
    <cellStyle name="Porcentagem 3" xfId="135"/>
    <cellStyle name="Porcentagem 3 2" xfId="143"/>
    <cellStyle name="Porcentagem 4" xfId="141"/>
    <cellStyle name="Porcentagem 5" xfId="130"/>
    <cellStyle name="Saída 2" xfId="80"/>
    <cellStyle name="Saída 2 2" xfId="97"/>
    <cellStyle name="Saída 2 2 2" xfId="169"/>
    <cellStyle name="Saída 2 3" xfId="102"/>
    <cellStyle name="Separador de milhares 2" xfId="92"/>
    <cellStyle name="Separador de milhares 2 2" xfId="165"/>
    <cellStyle name="Texto de Aviso 2" xfId="82"/>
    <cellStyle name="Texto Explicativo 2" xfId="83"/>
    <cellStyle name="Título 1 2" xfId="85"/>
    <cellStyle name="Título 2 2" xfId="86"/>
    <cellStyle name="Título 3 2" xfId="87"/>
    <cellStyle name="Título 4 2" xfId="88"/>
    <cellStyle name="Título 5" xfId="84"/>
    <cellStyle name="Total 2" xfId="89"/>
    <cellStyle name="Total 2 2" xfId="98"/>
    <cellStyle name="Total 2 2 2" xfId="170"/>
    <cellStyle name="Total 2 3" xfId="103"/>
    <cellStyle name="Vírgula" xfId="14" builtinId="3"/>
    <cellStyle name="Vírgula 10" xfId="41"/>
    <cellStyle name="Vírgula 11" xfId="33"/>
    <cellStyle name="Vírgula 2" xfId="81"/>
    <cellStyle name="Vírgula 2 2" xfId="6"/>
    <cellStyle name="Vírgula 2 2 2" xfId="145"/>
    <cellStyle name="Vírgula 2 2 3" xfId="137"/>
    <cellStyle name="Vírgula 2 2 4" xfId="182"/>
    <cellStyle name="Vírgula 2 2 5" xfId="116"/>
    <cellStyle name="Vírgula 2 2 6" xfId="26"/>
    <cellStyle name="Vírgula 2 3" xfId="133"/>
    <cellStyle name="Vírgula 2 4" xfId="162"/>
    <cellStyle name="Vírgula 3" xfId="2"/>
    <cellStyle name="Vírgula 3 10" xfId="90"/>
    <cellStyle name="Vírgula 3 11" xfId="22"/>
    <cellStyle name="Vírgula 3 2" xfId="4"/>
    <cellStyle name="Vírgula 3 2 2" xfId="144"/>
    <cellStyle name="Vírgula 3 2 3" xfId="173"/>
    <cellStyle name="Vírgula 3 2 4" xfId="106"/>
    <cellStyle name="Vírgula 3 2 5" xfId="24"/>
    <cellStyle name="Vírgula 3 3" xfId="110"/>
    <cellStyle name="Vírgula 3 3 2" xfId="176"/>
    <cellStyle name="Vírgula 3 4" xfId="115"/>
    <cellStyle name="Vírgula 3 4 2" xfId="181"/>
    <cellStyle name="Vírgula 3 5" xfId="125"/>
    <cellStyle name="Vírgula 3 5 2" xfId="150"/>
    <cellStyle name="Vírgula 3 5 3" xfId="191"/>
    <cellStyle name="Vírgula 3 6" xfId="8"/>
    <cellStyle name="Vírgula 3 6 2" xfId="152"/>
    <cellStyle name="Vírgula 3 6 2 2" xfId="17"/>
    <cellStyle name="Vírgula 3 6 2 2 2" xfId="36"/>
    <cellStyle name="Vírgula 3 6 3" xfId="194"/>
    <cellStyle name="Vírgula 3 6 4" xfId="127"/>
    <cellStyle name="Vírgula 3 6 5" xfId="27"/>
    <cellStyle name="Vírgula 3 7" xfId="136"/>
    <cellStyle name="Vírgula 3 8" xfId="21"/>
    <cellStyle name="Vírgula 3 8 2" xfId="158"/>
    <cellStyle name="Vírgula 3 8 3" xfId="40"/>
    <cellStyle name="Vírgula 3 9" xfId="163"/>
    <cellStyle name="Vírgula 4" xfId="5"/>
    <cellStyle name="Vírgula 4 2" xfId="114"/>
    <cellStyle name="Vírgula 4 2 2" xfId="180"/>
    <cellStyle name="Vírgula 4 3" xfId="124"/>
    <cellStyle name="Vírgula 4 3 2" xfId="149"/>
    <cellStyle name="Vírgula 4 3 3" xfId="190"/>
    <cellStyle name="Vírgula 4 4" xfId="9"/>
    <cellStyle name="Vírgula 4 4 2" xfId="193"/>
    <cellStyle name="Vírgula 4 4 3" xfId="140"/>
    <cellStyle name="Vírgula 4 4 4" xfId="28"/>
    <cellStyle name="Vírgula 4 5" xfId="157"/>
    <cellStyle name="Vírgula 4 6" xfId="161"/>
    <cellStyle name="Vírgula 4 7" xfId="43"/>
    <cellStyle name="Vírgula 4 8" xfId="25"/>
    <cellStyle name="Vírgula 5" xfId="105"/>
    <cellStyle name="Vírgula 5 2" xfId="108"/>
    <cellStyle name="Vírgula 5 2 2" xfId="175"/>
    <cellStyle name="Vírgula 5 3" xfId="172"/>
    <cellStyle name="Vírgula 6" xfId="131"/>
    <cellStyle name="Vírgula 7" xfId="118"/>
    <cellStyle name="Vírgula 7 2" xfId="12"/>
    <cellStyle name="Vírgula 7 2 2" xfId="154"/>
    <cellStyle name="Vírgula 7 2 2 2" xfId="19"/>
    <cellStyle name="Vírgula 7 2 2 2 2" xfId="196"/>
    <cellStyle name="Vírgula 7 2 2 2 3" xfId="38"/>
    <cellStyle name="Vírgula 7 2 3" xfId="187"/>
    <cellStyle name="Vírgula 7 2 4" xfId="120"/>
    <cellStyle name="Vírgula 7 2 5" xfId="31"/>
    <cellStyle name="Vírgula 7 3" xfId="184"/>
    <cellStyle name="Vírgula 8" xfId="15"/>
    <cellStyle name="Vírgula 8 2" xfId="159"/>
    <cellStyle name="Vírgula 8 3" xfId="34"/>
    <cellStyle name="Vírgula 9" xfId="1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51"/>
  <sheetViews>
    <sheetView showGridLines="0" zoomScale="80" zoomScaleNormal="80" workbookViewId="0">
      <selection activeCell="B4" sqref="B4:B5"/>
    </sheetView>
  </sheetViews>
  <sheetFormatPr defaultColWidth="9.33203125" defaultRowHeight="15" x14ac:dyDescent="0.3"/>
  <cols>
    <col min="1" max="1" width="4.83203125" style="10" customWidth="1"/>
    <col min="2" max="2" width="51.83203125" style="10" customWidth="1"/>
    <col min="3" max="3" width="2" style="10" customWidth="1"/>
    <col min="4" max="4" width="5.83203125" style="10" bestFit="1" customWidth="1"/>
    <col min="5" max="5" width="1.5" style="10" customWidth="1"/>
    <col min="6" max="6" width="2" style="10" customWidth="1"/>
    <col min="7" max="7" width="19.83203125" style="10" customWidth="1"/>
    <col min="8" max="8" width="2" style="10" customWidth="1"/>
    <col min="9" max="9" width="19.83203125" style="10" customWidth="1"/>
    <col min="10" max="10" width="5.1640625" style="10" customWidth="1"/>
    <col min="11" max="11" width="10" style="10" bestFit="1" customWidth="1"/>
    <col min="12" max="12" width="12.83203125" style="10" hidden="1" customWidth="1"/>
    <col min="13" max="13" width="11.6640625" style="10" hidden="1" customWidth="1"/>
    <col min="14" max="14" width="53" style="10" customWidth="1"/>
    <col min="15" max="15" width="2" style="10" customWidth="1"/>
    <col min="16" max="16" width="8.5" style="10" bestFit="1" customWidth="1"/>
    <col min="17" max="18" width="2" style="10" customWidth="1"/>
    <col min="19" max="19" width="19.83203125" style="10" customWidth="1"/>
    <col min="20" max="20" width="2" style="10" customWidth="1"/>
    <col min="21" max="21" width="19.83203125" style="10" customWidth="1"/>
    <col min="22" max="22" width="10.6640625" style="10" bestFit="1" customWidth="1"/>
    <col min="23" max="16384" width="9.33203125" style="10"/>
  </cols>
  <sheetData>
    <row r="1" spans="1:22" ht="16.5" customHeight="1" x14ac:dyDescent="0.3">
      <c r="A1" s="290" t="s">
        <v>112</v>
      </c>
      <c r="B1" s="290"/>
      <c r="C1" s="290"/>
      <c r="D1" s="290"/>
      <c r="E1" s="290"/>
      <c r="F1" s="290"/>
      <c r="G1" s="290"/>
      <c r="H1" s="290"/>
      <c r="I1" s="290"/>
      <c r="J1" s="290"/>
      <c r="N1" s="11"/>
      <c r="O1" s="11"/>
      <c r="P1" s="11"/>
      <c r="Q1" s="11"/>
      <c r="R1" s="11"/>
      <c r="S1" s="11"/>
      <c r="T1" s="11"/>
      <c r="U1" s="11"/>
    </row>
    <row r="2" spans="1:22" ht="16.5" customHeigh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  <c r="N2" s="11"/>
      <c r="O2" s="11"/>
      <c r="P2" s="11"/>
      <c r="Q2" s="11"/>
      <c r="R2" s="11"/>
      <c r="S2" s="11"/>
      <c r="T2" s="11"/>
      <c r="U2" s="11"/>
    </row>
    <row r="3" spans="1:22" ht="9.75" customHeight="1" x14ac:dyDescent="0.3">
      <c r="B3" s="117"/>
      <c r="C3" s="12"/>
      <c r="D3" s="117"/>
      <c r="E3" s="12"/>
      <c r="F3" s="12"/>
      <c r="G3" s="117"/>
      <c r="H3" s="117"/>
      <c r="I3" s="117"/>
      <c r="N3" s="13"/>
      <c r="O3" s="14"/>
      <c r="P3" s="13"/>
      <c r="Q3" s="14"/>
      <c r="R3" s="14"/>
      <c r="S3" s="13"/>
      <c r="T3" s="13"/>
      <c r="U3" s="13"/>
    </row>
    <row r="4" spans="1:22" ht="16.5" customHeight="1" x14ac:dyDescent="0.3">
      <c r="B4" s="284" t="s">
        <v>17</v>
      </c>
      <c r="C4" s="12"/>
      <c r="D4" s="291" t="s">
        <v>16</v>
      </c>
      <c r="E4" s="12"/>
      <c r="F4" s="12"/>
      <c r="G4" s="288" t="s">
        <v>159</v>
      </c>
      <c r="H4" s="12"/>
      <c r="I4" s="282" t="s">
        <v>143</v>
      </c>
      <c r="N4" s="284" t="s">
        <v>137</v>
      </c>
      <c r="O4" s="115"/>
      <c r="P4" s="286" t="s">
        <v>16</v>
      </c>
      <c r="Q4" s="115"/>
      <c r="R4" s="12"/>
      <c r="S4" s="288" t="s">
        <v>159</v>
      </c>
      <c r="T4" s="12"/>
      <c r="U4" s="282" t="s">
        <v>143</v>
      </c>
    </row>
    <row r="5" spans="1:22" x14ac:dyDescent="0.3">
      <c r="B5" s="285"/>
      <c r="C5" s="15"/>
      <c r="D5" s="292"/>
      <c r="E5" s="15"/>
      <c r="F5" s="15"/>
      <c r="G5" s="289"/>
      <c r="H5" s="16"/>
      <c r="I5" s="283"/>
      <c r="N5" s="285"/>
      <c r="O5" s="15"/>
      <c r="P5" s="287"/>
      <c r="Q5" s="116"/>
      <c r="R5" s="15"/>
      <c r="S5" s="289"/>
      <c r="T5" s="16"/>
      <c r="U5" s="283"/>
    </row>
    <row r="6" spans="1:22" x14ac:dyDescent="0.3">
      <c r="B6" s="17" t="s">
        <v>15</v>
      </c>
      <c r="C6" s="18"/>
      <c r="D6" s="19"/>
      <c r="E6" s="18"/>
      <c r="F6" s="37"/>
      <c r="G6" s="58"/>
      <c r="H6" s="57"/>
      <c r="I6" s="60"/>
      <c r="N6" s="17" t="s">
        <v>15</v>
      </c>
      <c r="O6" s="18"/>
      <c r="P6" s="19"/>
      <c r="Q6" s="19"/>
      <c r="R6" s="59"/>
      <c r="S6" s="58"/>
      <c r="T6" s="57"/>
      <c r="U6" s="60"/>
    </row>
    <row r="7" spans="1:22" x14ac:dyDescent="0.3">
      <c r="B7" s="21" t="s">
        <v>14</v>
      </c>
      <c r="C7" s="18"/>
      <c r="D7" s="19">
        <v>4</v>
      </c>
      <c r="E7" s="18"/>
      <c r="F7" s="18"/>
      <c r="G7" s="211">
        <v>101091</v>
      </c>
      <c r="H7" s="22"/>
      <c r="I7" s="211">
        <v>55722</v>
      </c>
      <c r="N7" s="21" t="s">
        <v>27</v>
      </c>
      <c r="O7" s="18"/>
      <c r="P7" s="19">
        <v>13</v>
      </c>
      <c r="Q7" s="19"/>
      <c r="S7" s="209">
        <v>2179</v>
      </c>
      <c r="T7" s="213"/>
      <c r="U7" s="209">
        <v>2544</v>
      </c>
    </row>
    <row r="8" spans="1:22" x14ac:dyDescent="0.3">
      <c r="B8" s="21" t="s">
        <v>7</v>
      </c>
      <c r="C8" s="18"/>
      <c r="D8" s="19">
        <v>5</v>
      </c>
      <c r="E8" s="18"/>
      <c r="F8" s="18"/>
      <c r="G8" s="211">
        <v>35984</v>
      </c>
      <c r="H8" s="22"/>
      <c r="I8" s="211">
        <v>1493</v>
      </c>
      <c r="N8" s="21" t="s">
        <v>122</v>
      </c>
      <c r="O8" s="18"/>
      <c r="P8" s="19">
        <v>11</v>
      </c>
      <c r="Q8" s="19"/>
      <c r="S8" s="209">
        <v>2572</v>
      </c>
      <c r="T8" s="213"/>
      <c r="U8" s="209">
        <v>4791</v>
      </c>
    </row>
    <row r="9" spans="1:22" x14ac:dyDescent="0.3">
      <c r="B9" s="10" t="s">
        <v>175</v>
      </c>
      <c r="G9" s="211">
        <v>4783</v>
      </c>
      <c r="I9" s="211">
        <v>1493</v>
      </c>
      <c r="N9" s="21" t="s">
        <v>123</v>
      </c>
      <c r="O9" s="18"/>
      <c r="P9" s="19">
        <v>12</v>
      </c>
      <c r="Q9" s="19"/>
      <c r="S9" s="209">
        <v>137363</v>
      </c>
      <c r="T9" s="213"/>
      <c r="U9" s="209">
        <v>133295</v>
      </c>
    </row>
    <row r="10" spans="1:22" x14ac:dyDescent="0.3">
      <c r="B10" s="10" t="s">
        <v>176</v>
      </c>
      <c r="G10" s="211">
        <v>31201</v>
      </c>
      <c r="I10" s="211">
        <v>0</v>
      </c>
      <c r="N10" s="21" t="s">
        <v>124</v>
      </c>
      <c r="O10" s="18"/>
      <c r="P10" s="19"/>
      <c r="Q10" s="19"/>
      <c r="S10" s="209">
        <v>1</v>
      </c>
      <c r="T10" s="213"/>
      <c r="U10" s="209">
        <v>1</v>
      </c>
      <c r="V10" s="31"/>
    </row>
    <row r="11" spans="1:22" x14ac:dyDescent="0.3">
      <c r="B11" s="21" t="s">
        <v>12</v>
      </c>
      <c r="C11" s="18"/>
      <c r="D11" s="19">
        <v>7</v>
      </c>
      <c r="E11" s="18"/>
      <c r="F11" s="18"/>
      <c r="G11" s="211">
        <v>2541</v>
      </c>
      <c r="H11" s="22"/>
      <c r="I11" s="211">
        <v>3764</v>
      </c>
      <c r="N11" s="21" t="s">
        <v>24</v>
      </c>
      <c r="O11" s="18"/>
      <c r="P11" s="19">
        <v>13</v>
      </c>
      <c r="Q11" s="19"/>
      <c r="S11" s="209">
        <v>187</v>
      </c>
      <c r="T11" s="213"/>
      <c r="U11" s="209">
        <v>619</v>
      </c>
    </row>
    <row r="12" spans="1:22" x14ac:dyDescent="0.3">
      <c r="B12" s="21" t="s">
        <v>120</v>
      </c>
      <c r="C12" s="18"/>
      <c r="D12" s="19">
        <v>8</v>
      </c>
      <c r="E12" s="18"/>
      <c r="F12" s="18"/>
      <c r="G12" s="211">
        <v>4854</v>
      </c>
      <c r="H12" s="22"/>
      <c r="I12" s="211">
        <v>4806</v>
      </c>
      <c r="N12" s="21" t="s">
        <v>125</v>
      </c>
      <c r="O12" s="18"/>
      <c r="P12" s="19">
        <v>14</v>
      </c>
      <c r="Q12" s="19"/>
      <c r="S12" s="209">
        <v>3023</v>
      </c>
      <c r="T12" s="213"/>
      <c r="U12" s="209">
        <v>2849</v>
      </c>
    </row>
    <row r="13" spans="1:22" x14ac:dyDescent="0.3">
      <c r="B13" s="21" t="s">
        <v>11</v>
      </c>
      <c r="C13" s="18"/>
      <c r="D13" s="19"/>
      <c r="E13" s="18"/>
      <c r="F13" s="18"/>
      <c r="G13" s="211">
        <v>11</v>
      </c>
      <c r="H13" s="22"/>
      <c r="I13" s="211">
        <v>3</v>
      </c>
      <c r="N13" s="21" t="s">
        <v>144</v>
      </c>
      <c r="P13" s="28">
        <v>15</v>
      </c>
      <c r="S13" s="209">
        <v>83488</v>
      </c>
      <c r="T13" s="214"/>
      <c r="U13" s="209">
        <v>977</v>
      </c>
    </row>
    <row r="14" spans="1:22" x14ac:dyDescent="0.3">
      <c r="B14" s="21" t="s">
        <v>13</v>
      </c>
      <c r="C14" s="18"/>
      <c r="D14" s="19">
        <v>6</v>
      </c>
      <c r="E14" s="18"/>
      <c r="F14" s="18"/>
      <c r="G14" s="211">
        <v>2348</v>
      </c>
      <c r="H14" s="22"/>
      <c r="I14" s="211">
        <v>2494</v>
      </c>
      <c r="S14" s="214"/>
      <c r="T14" s="214"/>
      <c r="U14" s="214"/>
    </row>
    <row r="15" spans="1:22" x14ac:dyDescent="0.3">
      <c r="B15" s="24"/>
      <c r="C15" s="18"/>
      <c r="D15" s="19"/>
      <c r="E15" s="18"/>
      <c r="F15" s="18"/>
      <c r="G15" s="22"/>
      <c r="H15" s="22"/>
      <c r="I15" s="22"/>
      <c r="L15" s="10" t="s">
        <v>114</v>
      </c>
      <c r="M15" s="10">
        <v>1117151</v>
      </c>
      <c r="N15" s="25" t="s">
        <v>25</v>
      </c>
      <c r="O15" s="18"/>
      <c r="P15" s="19"/>
      <c r="Q15" s="19"/>
      <c r="R15" s="20"/>
      <c r="S15" s="210">
        <f>SUM(S7:S13)</f>
        <v>228813</v>
      </c>
      <c r="T15" s="213"/>
      <c r="U15" s="210">
        <f>SUM(U7:U13)</f>
        <v>145076</v>
      </c>
    </row>
    <row r="16" spans="1:22" x14ac:dyDescent="0.3">
      <c r="B16" s="24"/>
      <c r="C16" s="18"/>
      <c r="D16" s="19"/>
      <c r="E16" s="18"/>
      <c r="F16" s="18"/>
      <c r="G16" s="22"/>
      <c r="H16" s="22"/>
      <c r="I16" s="22"/>
      <c r="L16" s="10" t="s">
        <v>113</v>
      </c>
      <c r="M16" s="10">
        <v>4702515.74</v>
      </c>
      <c r="N16" s="23"/>
      <c r="O16" s="18"/>
      <c r="P16" s="26"/>
      <c r="Q16" s="26"/>
      <c r="S16" s="209"/>
      <c r="T16" s="213"/>
      <c r="U16" s="209"/>
    </row>
    <row r="17" spans="2:22" x14ac:dyDescent="0.3">
      <c r="B17" s="25" t="s">
        <v>10</v>
      </c>
      <c r="C17" s="18"/>
      <c r="D17" s="19"/>
      <c r="E17" s="18"/>
      <c r="F17" s="17"/>
      <c r="G17" s="210">
        <f>G7+G8+G11+G12+G13+G14</f>
        <v>146829</v>
      </c>
      <c r="H17" s="22"/>
      <c r="I17" s="210">
        <f>I7+I8+I11+I12+I13+I14</f>
        <v>68282</v>
      </c>
      <c r="M17" s="10">
        <v>5819666.7400000002</v>
      </c>
      <c r="N17" s="17" t="s">
        <v>9</v>
      </c>
      <c r="O17" s="18"/>
      <c r="P17" s="19"/>
      <c r="Q17" s="19"/>
      <c r="S17" s="209"/>
      <c r="T17" s="213"/>
      <c r="U17" s="209"/>
    </row>
    <row r="18" spans="2:22" x14ac:dyDescent="0.3">
      <c r="N18" s="21" t="s">
        <v>123</v>
      </c>
      <c r="O18" s="18"/>
      <c r="P18" s="19">
        <v>12</v>
      </c>
      <c r="Q18" s="19"/>
      <c r="S18" s="209">
        <v>69493</v>
      </c>
      <c r="T18" s="213"/>
      <c r="U18" s="209">
        <v>102657</v>
      </c>
    </row>
    <row r="19" spans="2:22" x14ac:dyDescent="0.3">
      <c r="B19" s="17" t="s">
        <v>9</v>
      </c>
      <c r="D19" s="28"/>
      <c r="G19" s="22"/>
      <c r="H19" s="27"/>
      <c r="I19" s="27"/>
      <c r="N19" s="21" t="s">
        <v>23</v>
      </c>
      <c r="O19" s="18"/>
      <c r="P19" s="19">
        <v>16</v>
      </c>
      <c r="Q19" s="19"/>
      <c r="S19" s="209">
        <v>57818</v>
      </c>
      <c r="T19" s="213"/>
      <c r="U19" s="209">
        <v>55494</v>
      </c>
      <c r="V19" s="31"/>
    </row>
    <row r="20" spans="2:22" x14ac:dyDescent="0.3">
      <c r="B20" s="21" t="s">
        <v>8</v>
      </c>
      <c r="D20" s="28">
        <v>9</v>
      </c>
      <c r="G20" s="212">
        <f>G22+G23+G21</f>
        <v>132504</v>
      </c>
      <c r="H20" s="56"/>
      <c r="I20" s="212">
        <f>I22+I23+I21</f>
        <v>2895</v>
      </c>
      <c r="N20" s="21" t="s">
        <v>183</v>
      </c>
      <c r="P20" s="28">
        <v>18</v>
      </c>
      <c r="S20" s="214">
        <v>5433</v>
      </c>
      <c r="U20" s="10">
        <v>0</v>
      </c>
    </row>
    <row r="21" spans="2:22" x14ac:dyDescent="0.3">
      <c r="B21" s="30" t="s">
        <v>177</v>
      </c>
      <c r="G21" s="211">
        <v>124851</v>
      </c>
      <c r="I21" s="209">
        <v>60</v>
      </c>
      <c r="N21" s="21" t="s">
        <v>19</v>
      </c>
      <c r="O21" s="18"/>
      <c r="P21" s="19" t="s">
        <v>157</v>
      </c>
      <c r="Q21" s="19"/>
      <c r="S21" s="209">
        <v>339839</v>
      </c>
      <c r="T21" s="213"/>
      <c r="U21" s="209">
        <v>302047</v>
      </c>
    </row>
    <row r="22" spans="2:22" x14ac:dyDescent="0.3">
      <c r="B22" s="30" t="s">
        <v>121</v>
      </c>
      <c r="D22" s="19"/>
      <c r="G22" s="211">
        <v>7653</v>
      </c>
      <c r="H22" s="56"/>
      <c r="I22" s="209">
        <v>2827</v>
      </c>
      <c r="N22" s="21" t="s">
        <v>144</v>
      </c>
      <c r="O22" s="18"/>
      <c r="P22" s="19">
        <v>15</v>
      </c>
      <c r="Q22" s="19"/>
      <c r="S22" s="209">
        <v>147113</v>
      </c>
      <c r="T22" s="213"/>
      <c r="U22" s="209">
        <v>23284</v>
      </c>
    </row>
    <row r="23" spans="2:22" x14ac:dyDescent="0.3">
      <c r="B23" s="30" t="s">
        <v>6</v>
      </c>
      <c r="D23" s="28"/>
      <c r="G23" s="211">
        <v>0</v>
      </c>
      <c r="H23" s="56"/>
      <c r="I23" s="209">
        <v>8</v>
      </c>
      <c r="S23" s="214"/>
      <c r="T23" s="214"/>
      <c r="U23" s="214"/>
    </row>
    <row r="24" spans="2:22" x14ac:dyDescent="0.3">
      <c r="B24" s="21" t="s">
        <v>5</v>
      </c>
      <c r="D24" s="28"/>
      <c r="G24" s="209">
        <v>30</v>
      </c>
      <c r="H24" s="56"/>
      <c r="I24" s="209">
        <v>30</v>
      </c>
      <c r="N24" s="25" t="s">
        <v>22</v>
      </c>
      <c r="O24" s="18"/>
      <c r="P24" s="19"/>
      <c r="Q24" s="19"/>
      <c r="S24" s="210">
        <f>SUM(S18:S22)</f>
        <v>619696</v>
      </c>
      <c r="T24" s="213"/>
      <c r="U24" s="210">
        <f>SUM(U18:U22)</f>
        <v>483482</v>
      </c>
    </row>
    <row r="25" spans="2:22" x14ac:dyDescent="0.3">
      <c r="B25" s="21" t="s">
        <v>4</v>
      </c>
      <c r="D25" s="28">
        <v>10</v>
      </c>
      <c r="G25" s="209">
        <v>159557</v>
      </c>
      <c r="H25" s="56"/>
      <c r="I25" s="209">
        <v>174130</v>
      </c>
      <c r="N25" s="23"/>
      <c r="O25" s="18"/>
      <c r="P25" s="19"/>
      <c r="Q25" s="19"/>
      <c r="R25" s="20"/>
      <c r="S25" s="209"/>
      <c r="T25" s="213"/>
      <c r="U25" s="209"/>
    </row>
    <row r="26" spans="2:22" x14ac:dyDescent="0.3">
      <c r="B26" s="21" t="s">
        <v>3</v>
      </c>
      <c r="D26" s="28"/>
      <c r="G26" s="209">
        <v>91</v>
      </c>
      <c r="H26" s="56"/>
      <c r="I26" s="209">
        <v>119</v>
      </c>
      <c r="N26" s="25" t="s">
        <v>21</v>
      </c>
      <c r="O26" s="18"/>
      <c r="P26" s="19"/>
      <c r="Q26" s="19"/>
      <c r="S26" s="210">
        <f>S15+S24</f>
        <v>848509</v>
      </c>
      <c r="T26" s="213"/>
      <c r="U26" s="210">
        <f>U15+U24</f>
        <v>628558</v>
      </c>
    </row>
    <row r="27" spans="2:22" x14ac:dyDescent="0.3">
      <c r="S27" s="214"/>
      <c r="T27" s="214"/>
      <c r="U27" s="214"/>
    </row>
    <row r="28" spans="2:22" x14ac:dyDescent="0.3">
      <c r="N28" s="17" t="s">
        <v>107</v>
      </c>
      <c r="P28" s="19"/>
      <c r="Q28" s="19"/>
      <c r="S28" s="209"/>
      <c r="T28" s="213"/>
      <c r="U28" s="209"/>
    </row>
    <row r="29" spans="2:22" x14ac:dyDescent="0.3">
      <c r="D29" s="28"/>
      <c r="G29" s="29"/>
      <c r="H29" s="22"/>
      <c r="I29" s="29"/>
      <c r="N29" s="21" t="s">
        <v>20</v>
      </c>
      <c r="P29" s="19">
        <v>19</v>
      </c>
      <c r="Q29" s="19"/>
      <c r="S29" s="209">
        <v>432843</v>
      </c>
      <c r="T29" s="213"/>
      <c r="U29" s="209">
        <v>432843</v>
      </c>
    </row>
    <row r="30" spans="2:22" x14ac:dyDescent="0.3">
      <c r="N30" s="21" t="s">
        <v>119</v>
      </c>
      <c r="P30" s="28">
        <v>22</v>
      </c>
      <c r="S30" s="215">
        <v>23652</v>
      </c>
      <c r="T30" s="214"/>
      <c r="U30" s="215">
        <v>27942</v>
      </c>
    </row>
    <row r="31" spans="2:22" x14ac:dyDescent="0.3">
      <c r="N31" s="21" t="s">
        <v>133</v>
      </c>
      <c r="P31" s="28" t="s">
        <v>156</v>
      </c>
      <c r="S31" s="215">
        <v>69635</v>
      </c>
      <c r="T31" s="214"/>
      <c r="U31" s="215">
        <v>69635</v>
      </c>
    </row>
    <row r="32" spans="2:22" x14ac:dyDescent="0.3">
      <c r="J32" s="31"/>
      <c r="M32" s="31"/>
      <c r="N32" s="21" t="s">
        <v>18</v>
      </c>
      <c r="P32" s="19">
        <v>21</v>
      </c>
      <c r="Q32" s="19"/>
      <c r="S32" s="217">
        <v>-935628</v>
      </c>
      <c r="T32" s="218"/>
      <c r="U32" s="219">
        <v>-913522</v>
      </c>
      <c r="V32" s="47"/>
    </row>
    <row r="33" spans="2:22" x14ac:dyDescent="0.3">
      <c r="B33" s="25" t="s">
        <v>2</v>
      </c>
      <c r="C33" s="18"/>
      <c r="D33" s="19"/>
      <c r="E33" s="18"/>
      <c r="G33" s="210">
        <f>G20+G24+G25+G26</f>
        <v>292182</v>
      </c>
      <c r="H33" s="22"/>
      <c r="I33" s="210">
        <f>I20+I24+I25+I26</f>
        <v>177174</v>
      </c>
      <c r="M33" s="31"/>
      <c r="N33" s="25" t="s">
        <v>181</v>
      </c>
      <c r="O33" s="18"/>
      <c r="P33" s="19"/>
      <c r="Q33" s="19"/>
      <c r="S33" s="220">
        <f>SUM(S29:S32)</f>
        <v>-409498</v>
      </c>
      <c r="T33" s="218"/>
      <c r="U33" s="220">
        <f>SUM(U29:U32)</f>
        <v>-383102</v>
      </c>
      <c r="V33" s="47"/>
    </row>
    <row r="34" spans="2:22" x14ac:dyDescent="0.3">
      <c r="D34" s="28"/>
      <c r="G34" s="22"/>
      <c r="H34" s="22"/>
      <c r="I34" s="22"/>
      <c r="N34" s="23"/>
      <c r="P34" s="28"/>
      <c r="Q34" s="28"/>
      <c r="S34" s="215"/>
      <c r="T34" s="213"/>
      <c r="U34" s="209"/>
    </row>
    <row r="35" spans="2:22" ht="15.75" x14ac:dyDescent="0.35">
      <c r="B35" s="32" t="s">
        <v>1</v>
      </c>
      <c r="D35" s="33"/>
      <c r="G35" s="210">
        <f>G33+G17</f>
        <v>439011</v>
      </c>
      <c r="H35" s="22"/>
      <c r="I35" s="210">
        <f>I33+I17</f>
        <v>245456</v>
      </c>
      <c r="N35" s="32" t="s">
        <v>182</v>
      </c>
      <c r="P35" s="33"/>
      <c r="Q35" s="33"/>
      <c r="S35" s="210">
        <f>S26+S33</f>
        <v>439011</v>
      </c>
      <c r="T35" s="216"/>
      <c r="U35" s="210">
        <f>U26+U33</f>
        <v>245456</v>
      </c>
    </row>
    <row r="36" spans="2:22" ht="15.75" x14ac:dyDescent="0.35">
      <c r="B36" s="35" t="s">
        <v>0</v>
      </c>
      <c r="C36" s="18"/>
      <c r="D36" s="36"/>
      <c r="E36" s="18"/>
      <c r="N36" s="35" t="s">
        <v>0</v>
      </c>
      <c r="P36" s="33"/>
      <c r="Q36" s="33"/>
      <c r="S36" s="29"/>
      <c r="T36" s="34"/>
      <c r="U36" s="29"/>
    </row>
    <row r="37" spans="2:22" x14ac:dyDescent="0.3">
      <c r="O37" s="18"/>
      <c r="P37" s="36"/>
      <c r="Q37" s="36"/>
      <c r="R37" s="55"/>
      <c r="S37" s="54">
        <f>G35-S35</f>
        <v>0</v>
      </c>
      <c r="T37" s="55"/>
      <c r="U37" s="54">
        <f>I35-U35</f>
        <v>0</v>
      </c>
    </row>
    <row r="39" spans="2:22" x14ac:dyDescent="0.3">
      <c r="G39" s="205"/>
      <c r="S39" s="47"/>
    </row>
    <row r="40" spans="2:22" x14ac:dyDescent="0.3">
      <c r="G40" s="205"/>
      <c r="S40" s="47"/>
    </row>
    <row r="41" spans="2:22" s="38" customFormat="1" ht="15.75" x14ac:dyDescent="0.35">
      <c r="G41" s="206"/>
      <c r="N41" s="10"/>
      <c r="O41" s="10"/>
      <c r="P41" s="10"/>
      <c r="Q41" s="10"/>
      <c r="R41" s="10"/>
      <c r="S41" s="10"/>
      <c r="T41" s="10"/>
      <c r="U41" s="10"/>
    </row>
    <row r="42" spans="2:22" s="38" customFormat="1" ht="15" customHeight="1" x14ac:dyDescent="0.35">
      <c r="B42" s="39"/>
      <c r="C42" s="40"/>
      <c r="D42" s="41"/>
      <c r="E42" s="41"/>
      <c r="F42" s="40"/>
      <c r="G42" s="207"/>
      <c r="H42" s="40"/>
      <c r="I42" s="39"/>
    </row>
    <row r="43" spans="2:22" s="38" customFormat="1" ht="15" customHeight="1" x14ac:dyDescent="0.35">
      <c r="B43" s="39"/>
      <c r="C43" s="40"/>
      <c r="D43" s="41"/>
      <c r="E43" s="41"/>
      <c r="F43" s="40"/>
      <c r="G43" s="207"/>
      <c r="H43" s="40"/>
      <c r="I43" s="39"/>
      <c r="N43" s="39"/>
      <c r="O43" s="40"/>
      <c r="P43" s="41"/>
      <c r="Q43" s="41"/>
      <c r="R43" s="40"/>
      <c r="S43" s="39"/>
      <c r="T43" s="40"/>
      <c r="U43" s="39"/>
    </row>
    <row r="44" spans="2:22" s="38" customFormat="1" ht="15" customHeight="1" x14ac:dyDescent="0.35">
      <c r="B44" s="39"/>
      <c r="C44" s="40"/>
      <c r="D44" s="41"/>
      <c r="E44" s="41"/>
      <c r="F44" s="40"/>
      <c r="G44" s="207"/>
      <c r="H44" s="40"/>
      <c r="I44" s="39"/>
      <c r="N44" s="39"/>
      <c r="O44" s="40"/>
      <c r="P44" s="41"/>
      <c r="Q44" s="41"/>
      <c r="R44" s="40"/>
      <c r="S44" s="39"/>
      <c r="T44" s="40"/>
      <c r="U44" s="39"/>
    </row>
    <row r="45" spans="2:22" s="38" customFormat="1" ht="15" customHeight="1" x14ac:dyDescent="0.35">
      <c r="B45" s="40"/>
      <c r="C45" s="40"/>
      <c r="D45" s="41"/>
      <c r="E45" s="41"/>
      <c r="F45" s="40"/>
      <c r="G45" s="208"/>
      <c r="H45" s="40"/>
      <c r="I45" s="42"/>
      <c r="N45" s="39"/>
      <c r="O45" s="40"/>
      <c r="P45" s="41"/>
      <c r="Q45" s="41"/>
      <c r="R45" s="40"/>
      <c r="S45" s="39"/>
      <c r="T45" s="40"/>
      <c r="U45" s="39"/>
    </row>
    <row r="46" spans="2:22" s="38" customFormat="1" ht="15" customHeight="1" x14ac:dyDescent="0.35">
      <c r="B46" s="43"/>
      <c r="C46" s="43"/>
      <c r="D46" s="41"/>
      <c r="E46" s="41"/>
      <c r="F46" s="41"/>
      <c r="G46" s="43"/>
      <c r="H46" s="41"/>
      <c r="I46" s="43"/>
      <c r="N46" s="40"/>
      <c r="O46" s="40"/>
      <c r="P46" s="41"/>
      <c r="Q46" s="41"/>
      <c r="R46" s="40"/>
      <c r="S46" s="40"/>
      <c r="T46" s="40"/>
      <c r="U46" s="40"/>
    </row>
    <row r="47" spans="2:22" s="38" customFormat="1" ht="15" customHeight="1" x14ac:dyDescent="0.35">
      <c r="B47" s="41"/>
      <c r="C47" s="41"/>
      <c r="D47" s="41"/>
      <c r="E47" s="41"/>
      <c r="F47" s="41"/>
      <c r="G47" s="41"/>
      <c r="H47" s="41"/>
      <c r="I47" s="41"/>
      <c r="N47" s="43"/>
      <c r="O47" s="43"/>
      <c r="P47" s="41"/>
      <c r="Q47" s="41"/>
      <c r="R47" s="41"/>
      <c r="S47" s="43"/>
      <c r="T47" s="41"/>
      <c r="U47" s="43"/>
    </row>
    <row r="48" spans="2:22" ht="15" customHeight="1" x14ac:dyDescent="0.3">
      <c r="B48" s="41"/>
      <c r="C48" s="40"/>
      <c r="D48" s="41"/>
      <c r="E48" s="41"/>
      <c r="F48" s="41"/>
      <c r="G48" s="43"/>
      <c r="H48" s="41"/>
      <c r="I48" s="43"/>
      <c r="N48" s="41"/>
      <c r="O48" s="41"/>
      <c r="P48" s="41"/>
      <c r="Q48" s="41"/>
      <c r="R48" s="41"/>
      <c r="S48" s="41"/>
      <c r="T48" s="41"/>
      <c r="U48" s="41"/>
    </row>
    <row r="49" spans="2:21" ht="15" customHeight="1" x14ac:dyDescent="0.3">
      <c r="B49" s="41"/>
      <c r="C49" s="40"/>
      <c r="D49" s="41"/>
      <c r="E49" s="41"/>
      <c r="F49" s="41"/>
      <c r="G49" s="44"/>
      <c r="H49" s="41"/>
      <c r="I49" s="43"/>
      <c r="N49" s="41"/>
      <c r="O49" s="40"/>
      <c r="P49" s="41"/>
      <c r="Q49" s="41"/>
      <c r="R49" s="41"/>
      <c r="S49" s="43"/>
      <c r="T49" s="41"/>
      <c r="U49" s="43"/>
    </row>
    <row r="50" spans="2:21" ht="15" customHeight="1" x14ac:dyDescent="0.3">
      <c r="B50" s="41"/>
      <c r="C50" s="40"/>
      <c r="D50" s="41"/>
      <c r="E50" s="41"/>
      <c r="F50" s="41"/>
      <c r="G50" s="41"/>
      <c r="H50" s="41"/>
      <c r="I50" s="41"/>
      <c r="N50" s="41"/>
      <c r="O50" s="40"/>
      <c r="P50" s="41"/>
      <c r="Q50" s="41"/>
      <c r="R50" s="41"/>
      <c r="S50" s="43"/>
      <c r="T50" s="41"/>
      <c r="U50" s="43"/>
    </row>
    <row r="51" spans="2:21" ht="15" customHeight="1" x14ac:dyDescent="0.3">
      <c r="N51" s="41"/>
      <c r="O51" s="40"/>
      <c r="P51" s="41"/>
      <c r="Q51" s="41"/>
      <c r="R51" s="41"/>
      <c r="S51" s="41"/>
      <c r="T51" s="41"/>
      <c r="U51" s="41"/>
    </row>
  </sheetData>
  <mergeCells count="9">
    <mergeCell ref="U4:U5"/>
    <mergeCell ref="N4:N5"/>
    <mergeCell ref="P4:P5"/>
    <mergeCell ref="S4:S5"/>
    <mergeCell ref="A1:J2"/>
    <mergeCell ref="B4:B5"/>
    <mergeCell ref="D4:D5"/>
    <mergeCell ref="G4:G5"/>
    <mergeCell ref="I4:I5"/>
  </mergeCells>
  <printOptions horizontalCentered="1"/>
  <pageMargins left="0.51181102362204722" right="0.51181102362204722" top="0.39370078740157483" bottom="0.39370078740157483" header="0" footer="0.31496062992125984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0"/>
  <sheetViews>
    <sheetView showGridLines="0" zoomScaleNormal="100" workbookViewId="0">
      <selection activeCell="F18" sqref="F18"/>
    </sheetView>
  </sheetViews>
  <sheetFormatPr defaultColWidth="9.33203125" defaultRowHeight="15" x14ac:dyDescent="0.3"/>
  <cols>
    <col min="1" max="1" width="9.33203125" style="10" customWidth="1"/>
    <col min="2" max="2" width="67.6640625" style="10" customWidth="1"/>
    <col min="3" max="3" width="2" style="10" customWidth="1"/>
    <col min="4" max="5" width="8.6640625" style="10" customWidth="1"/>
    <col min="6" max="6" width="20.83203125" style="10" customWidth="1"/>
    <col min="7" max="7" width="2.83203125" style="10" customWidth="1"/>
    <col min="8" max="8" width="20.83203125" style="10" customWidth="1"/>
    <col min="9" max="9" width="2.83203125" style="10" customWidth="1"/>
    <col min="10" max="10" width="2.83203125" style="95" customWidth="1"/>
    <col min="11" max="11" width="27.6640625" style="10" customWidth="1"/>
    <col min="12" max="14" width="12.83203125" style="10" customWidth="1"/>
    <col min="15" max="15" width="12.5" style="10" customWidth="1"/>
    <col min="16" max="16" width="16.1640625" style="10" bestFit="1" customWidth="1"/>
    <col min="17" max="17" width="9.33203125" style="10"/>
    <col min="18" max="18" width="15.1640625" style="10" bestFit="1" customWidth="1"/>
    <col min="19" max="16384" width="9.33203125" style="10"/>
  </cols>
  <sheetData>
    <row r="1" spans="1:19" ht="16.5" customHeight="1" x14ac:dyDescent="0.3">
      <c r="A1" s="293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14"/>
      <c r="L1" s="14"/>
      <c r="M1" s="78"/>
    </row>
    <row r="2" spans="1:19" ht="17.25" customHeight="1" x14ac:dyDescent="0.3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14"/>
      <c r="L2" s="14"/>
      <c r="M2" s="78"/>
    </row>
    <row r="3" spans="1:19" ht="9.75" customHeight="1" x14ac:dyDescent="0.3">
      <c r="A3" s="14"/>
      <c r="B3" s="12"/>
      <c r="C3" s="12"/>
      <c r="D3" s="12"/>
      <c r="E3" s="12"/>
      <c r="F3" s="12"/>
      <c r="G3" s="12"/>
      <c r="H3" s="12"/>
      <c r="I3" s="12"/>
      <c r="J3" s="12"/>
      <c r="M3" s="78"/>
    </row>
    <row r="4" spans="1:19" x14ac:dyDescent="0.3">
      <c r="A4" s="79"/>
      <c r="B4" s="80"/>
      <c r="C4" s="79"/>
      <c r="D4" s="80"/>
      <c r="E4" s="79"/>
      <c r="F4" s="79"/>
      <c r="G4" s="79"/>
      <c r="H4" s="79"/>
      <c r="I4" s="79"/>
      <c r="J4" s="73"/>
      <c r="M4" s="78"/>
    </row>
    <row r="5" spans="1:19" ht="15.75" customHeight="1" x14ac:dyDescent="0.3">
      <c r="A5" s="79"/>
      <c r="B5" s="284" t="s">
        <v>43</v>
      </c>
      <c r="C5" s="79"/>
      <c r="D5" s="286" t="s">
        <v>16</v>
      </c>
      <c r="E5" s="116"/>
      <c r="F5" s="294" t="s">
        <v>160</v>
      </c>
      <c r="G5" s="294"/>
      <c r="H5" s="294"/>
      <c r="I5" s="116"/>
      <c r="J5" s="74"/>
      <c r="M5" s="78"/>
    </row>
    <row r="6" spans="1:19" x14ac:dyDescent="0.3">
      <c r="A6" s="79"/>
      <c r="B6" s="284"/>
      <c r="C6" s="79"/>
      <c r="D6" s="286"/>
      <c r="E6" s="116"/>
      <c r="F6" s="295"/>
      <c r="G6" s="295"/>
      <c r="H6" s="295"/>
      <c r="I6" s="116"/>
      <c r="J6" s="74"/>
      <c r="M6" s="78"/>
    </row>
    <row r="7" spans="1:19" x14ac:dyDescent="0.3">
      <c r="B7" s="285"/>
      <c r="C7" s="18"/>
      <c r="D7" s="287"/>
      <c r="E7" s="103"/>
      <c r="F7" s="184">
        <v>2023</v>
      </c>
      <c r="G7" s="199"/>
      <c r="H7" s="184">
        <v>2022</v>
      </c>
      <c r="I7" s="103"/>
      <c r="J7" s="185"/>
      <c r="M7" s="78"/>
    </row>
    <row r="8" spans="1:19" x14ac:dyDescent="0.3">
      <c r="B8" s="102"/>
      <c r="C8" s="18"/>
      <c r="D8" s="103"/>
      <c r="E8" s="103"/>
      <c r="F8" s="186"/>
      <c r="G8" s="198"/>
      <c r="H8" s="187"/>
      <c r="I8" s="103"/>
      <c r="J8" s="188"/>
      <c r="M8" s="78"/>
    </row>
    <row r="9" spans="1:19" ht="6" customHeight="1" x14ac:dyDescent="0.3">
      <c r="B9" s="102"/>
      <c r="C9" s="18"/>
      <c r="D9" s="116"/>
      <c r="E9" s="116"/>
      <c r="F9" s="77"/>
      <c r="G9" s="198"/>
      <c r="H9" s="77"/>
      <c r="I9" s="116"/>
      <c r="J9" s="185"/>
      <c r="M9" s="78"/>
    </row>
    <row r="10" spans="1:19" ht="15.75" x14ac:dyDescent="0.35">
      <c r="B10" s="204" t="s">
        <v>42</v>
      </c>
      <c r="C10" s="18"/>
      <c r="D10" s="19">
        <v>23</v>
      </c>
      <c r="E10" s="19"/>
      <c r="F10" s="221">
        <v>90540</v>
      </c>
      <c r="G10" s="201"/>
      <c r="H10" s="221">
        <v>93166</v>
      </c>
      <c r="I10" s="19"/>
      <c r="J10" s="50"/>
      <c r="M10" s="104"/>
      <c r="N10" s="67"/>
      <c r="O10" s="67"/>
      <c r="P10"/>
      <c r="Q10"/>
      <c r="R10"/>
      <c r="S10"/>
    </row>
    <row r="11" spans="1:19" ht="15.75" x14ac:dyDescent="0.35">
      <c r="B11" s="204" t="s">
        <v>41</v>
      </c>
      <c r="C11" s="18"/>
      <c r="D11" s="19">
        <v>24</v>
      </c>
      <c r="E11" s="19"/>
      <c r="F11" s="221">
        <v>-37942</v>
      </c>
      <c r="G11" s="201"/>
      <c r="H11" s="221">
        <v>-63496</v>
      </c>
      <c r="I11" s="19"/>
      <c r="J11" s="50"/>
      <c r="N11" s="67"/>
      <c r="O11" s="67"/>
      <c r="P11"/>
      <c r="Q11"/>
      <c r="R11"/>
      <c r="S11"/>
    </row>
    <row r="12" spans="1:19" ht="6" customHeight="1" x14ac:dyDescent="0.35">
      <c r="B12" s="30"/>
      <c r="C12" s="18"/>
      <c r="D12" s="105"/>
      <c r="E12" s="105"/>
      <c r="F12" s="222"/>
      <c r="G12" s="201"/>
      <c r="H12" s="222"/>
      <c r="I12" s="105"/>
      <c r="J12" s="50"/>
      <c r="N12" s="67"/>
      <c r="O12" s="67"/>
      <c r="P12"/>
      <c r="Q12"/>
      <c r="R12"/>
      <c r="S12"/>
    </row>
    <row r="13" spans="1:19" ht="15.75" x14ac:dyDescent="0.35">
      <c r="B13" s="106" t="s">
        <v>40</v>
      </c>
      <c r="D13" s="107"/>
      <c r="E13" s="107"/>
      <c r="F13" s="223">
        <f>F10+F11</f>
        <v>52598</v>
      </c>
      <c r="G13" s="197"/>
      <c r="H13" s="223">
        <f>H10+H11</f>
        <v>29670</v>
      </c>
      <c r="I13" s="107"/>
      <c r="J13" s="51"/>
      <c r="N13" s="67"/>
      <c r="O13" s="67"/>
      <c r="P13"/>
      <c r="Q13"/>
      <c r="R13"/>
      <c r="S13"/>
    </row>
    <row r="14" spans="1:19" ht="6" customHeight="1" x14ac:dyDescent="0.35">
      <c r="D14" s="107"/>
      <c r="E14" s="107"/>
      <c r="F14" s="222"/>
      <c r="G14" s="197"/>
      <c r="H14" s="222"/>
      <c r="I14" s="107"/>
      <c r="J14" s="52"/>
      <c r="N14" s="67"/>
      <c r="O14" s="67"/>
      <c r="P14"/>
      <c r="Q14"/>
      <c r="R14"/>
      <c r="S14"/>
    </row>
    <row r="15" spans="1:19" ht="15.75" x14ac:dyDescent="0.35">
      <c r="B15" s="108" t="s">
        <v>39</v>
      </c>
      <c r="D15" s="107"/>
      <c r="E15" s="107"/>
      <c r="F15" s="224">
        <f>SUM(F16:F21)</f>
        <v>-56595</v>
      </c>
      <c r="G15" s="197"/>
      <c r="H15" s="224">
        <f>SUM(H16:H21)</f>
        <v>-196642</v>
      </c>
      <c r="I15" s="107"/>
      <c r="J15" s="118"/>
      <c r="M15" s="78"/>
      <c r="N15" s="67"/>
      <c r="O15" s="67"/>
      <c r="P15" s="67"/>
      <c r="Q15" s="109"/>
      <c r="R15" s="110"/>
      <c r="S15" s="67"/>
    </row>
    <row r="16" spans="1:19" ht="15.75" x14ac:dyDescent="0.35">
      <c r="B16" s="275" t="s">
        <v>117</v>
      </c>
      <c r="C16" s="276"/>
      <c r="D16" s="19">
        <v>25</v>
      </c>
      <c r="E16" s="19"/>
      <c r="F16" s="221">
        <v>-37994</v>
      </c>
      <c r="G16" s="277"/>
      <c r="H16" s="221">
        <v>-37911</v>
      </c>
      <c r="I16" s="19"/>
      <c r="J16" s="50"/>
      <c r="K16" s="276"/>
      <c r="L16" s="276"/>
      <c r="M16" s="276"/>
      <c r="N16" s="67"/>
      <c r="O16" s="67"/>
      <c r="P16" s="67"/>
      <c r="Q16" s="109"/>
      <c r="R16" s="67"/>
      <c r="S16" s="67"/>
    </row>
    <row r="17" spans="2:19" ht="15.75" x14ac:dyDescent="0.35">
      <c r="B17" s="275" t="s">
        <v>147</v>
      </c>
      <c r="C17" s="276"/>
      <c r="D17" s="278">
        <v>26</v>
      </c>
      <c r="E17" s="278"/>
      <c r="F17" s="221">
        <v>843</v>
      </c>
      <c r="G17" s="277"/>
      <c r="H17" s="221">
        <v>-2739</v>
      </c>
      <c r="I17" s="278"/>
      <c r="J17" s="50"/>
      <c r="K17" s="281"/>
      <c r="L17" s="311"/>
      <c r="M17" s="312"/>
      <c r="N17" s="67"/>
      <c r="O17" s="67"/>
      <c r="P17" s="67"/>
      <c r="Q17" s="109"/>
      <c r="R17" s="67"/>
      <c r="S17" s="67"/>
    </row>
    <row r="18" spans="2:19" ht="15.75" x14ac:dyDescent="0.35">
      <c r="B18" s="279" t="s">
        <v>37</v>
      </c>
      <c r="C18" s="55"/>
      <c r="D18" s="280"/>
      <c r="E18" s="280"/>
      <c r="F18" s="317">
        <v>-1415</v>
      </c>
      <c r="G18" s="271"/>
      <c r="H18" s="271">
        <v>-1742</v>
      </c>
      <c r="I18" s="280"/>
      <c r="J18" s="50"/>
      <c r="K18" s="271"/>
      <c r="L18" s="276"/>
      <c r="M18" s="276"/>
      <c r="P18" s="67"/>
      <c r="Q18" s="109"/>
      <c r="R18" s="67"/>
      <c r="S18" s="67"/>
    </row>
    <row r="19" spans="2:19" ht="15.75" x14ac:dyDescent="0.35">
      <c r="B19" s="275" t="s">
        <v>36</v>
      </c>
      <c r="C19" s="276"/>
      <c r="D19" s="26">
        <v>27</v>
      </c>
      <c r="E19" s="26"/>
      <c r="F19" s="225">
        <v>-2630</v>
      </c>
      <c r="G19" s="196"/>
      <c r="H19" s="225">
        <v>4159</v>
      </c>
      <c r="I19" s="26"/>
      <c r="J19" s="50"/>
      <c r="K19" s="313"/>
      <c r="L19" s="314"/>
      <c r="M19" s="312"/>
      <c r="N19" s="48"/>
      <c r="P19" s="67"/>
      <c r="Q19" s="109"/>
      <c r="R19" s="67"/>
      <c r="S19" s="67"/>
    </row>
    <row r="20" spans="2:19" ht="15.75" x14ac:dyDescent="0.35">
      <c r="B20" s="275" t="s">
        <v>38</v>
      </c>
      <c r="C20" s="276"/>
      <c r="D20" s="26">
        <v>10</v>
      </c>
      <c r="E20" s="26"/>
      <c r="F20" s="225">
        <v>-17525</v>
      </c>
      <c r="G20" s="277"/>
      <c r="H20" s="225">
        <v>-158326</v>
      </c>
      <c r="I20" s="26"/>
      <c r="J20" s="50"/>
      <c r="K20" s="312"/>
      <c r="L20" s="312"/>
      <c r="M20" s="276"/>
      <c r="N20" s="67"/>
      <c r="O20" s="67"/>
      <c r="P20" s="67"/>
      <c r="Q20" s="109"/>
      <c r="R20" s="67"/>
      <c r="S20" s="67"/>
    </row>
    <row r="21" spans="2:19" ht="15.75" x14ac:dyDescent="0.35">
      <c r="B21" s="275" t="s">
        <v>35</v>
      </c>
      <c r="C21" s="276"/>
      <c r="D21" s="278">
        <v>28</v>
      </c>
      <c r="E21" s="278"/>
      <c r="F21" s="225">
        <v>2126</v>
      </c>
      <c r="G21" s="277"/>
      <c r="H21" s="225">
        <v>-83</v>
      </c>
      <c r="I21" s="278"/>
      <c r="J21" s="50"/>
      <c r="K21" s="276"/>
      <c r="L21" s="276"/>
      <c r="M21" s="276"/>
      <c r="N21" s="67"/>
      <c r="O21" s="67"/>
      <c r="P21" s="67"/>
      <c r="Q21" s="109"/>
      <c r="R21" s="67"/>
      <c r="S21" s="67"/>
    </row>
    <row r="22" spans="2:19" ht="6" customHeight="1" x14ac:dyDescent="0.35">
      <c r="D22" s="107"/>
      <c r="E22" s="107"/>
      <c r="F22" s="226"/>
      <c r="G22" s="277"/>
      <c r="H22" s="226"/>
      <c r="I22" s="315"/>
      <c r="J22" s="52"/>
      <c r="K22" s="276"/>
      <c r="L22" s="276"/>
      <c r="M22" s="276"/>
      <c r="N22" s="67"/>
      <c r="O22" s="67"/>
      <c r="P22" s="111"/>
      <c r="Q22"/>
      <c r="R22"/>
      <c r="S22"/>
    </row>
    <row r="23" spans="2:19" ht="15.75" x14ac:dyDescent="0.35">
      <c r="B23" s="106" t="s">
        <v>34</v>
      </c>
      <c r="D23" s="107"/>
      <c r="E23" s="107"/>
      <c r="F23" s="223">
        <f>F13+F15</f>
        <v>-3997</v>
      </c>
      <c r="G23" s="277"/>
      <c r="H23" s="223">
        <f>H13+H15</f>
        <v>-166972</v>
      </c>
      <c r="I23" s="315"/>
      <c r="J23" s="51"/>
      <c r="K23" s="276"/>
      <c r="L23" s="276"/>
      <c r="M23" s="312"/>
      <c r="N23" s="67"/>
      <c r="O23" s="67"/>
      <c r="P23"/>
      <c r="Q23"/>
      <c r="R23"/>
      <c r="S23"/>
    </row>
    <row r="24" spans="2:19" ht="6" customHeight="1" x14ac:dyDescent="0.35">
      <c r="D24" s="107"/>
      <c r="E24" s="107"/>
      <c r="F24" s="226"/>
      <c r="G24" s="277"/>
      <c r="H24" s="226"/>
      <c r="I24" s="315"/>
      <c r="J24" s="52"/>
      <c r="K24" s="276"/>
      <c r="L24" s="276"/>
      <c r="M24" s="276"/>
      <c r="N24" s="67"/>
      <c r="O24" s="67"/>
      <c r="P24"/>
      <c r="Q24"/>
      <c r="R24"/>
      <c r="S24"/>
    </row>
    <row r="25" spans="2:19" ht="15.75" x14ac:dyDescent="0.35">
      <c r="B25" s="10" t="s">
        <v>33</v>
      </c>
      <c r="D25" s="26">
        <v>29</v>
      </c>
      <c r="E25" s="26"/>
      <c r="F25" s="221">
        <v>9865</v>
      </c>
      <c r="G25" s="277"/>
      <c r="H25" s="221">
        <v>11740</v>
      </c>
      <c r="I25" s="26"/>
      <c r="J25" s="50"/>
      <c r="K25" s="316"/>
      <c r="L25" s="316"/>
      <c r="M25" s="276"/>
      <c r="N25" s="67"/>
      <c r="O25" s="67"/>
      <c r="P25"/>
      <c r="Q25"/>
      <c r="R25"/>
      <c r="S25"/>
    </row>
    <row r="26" spans="2:19" ht="15.75" x14ac:dyDescent="0.35">
      <c r="B26" s="10" t="s">
        <v>32</v>
      </c>
      <c r="D26" s="26">
        <v>29</v>
      </c>
      <c r="E26" s="26"/>
      <c r="F26" s="221">
        <v>-56122</v>
      </c>
      <c r="G26" s="197"/>
      <c r="H26" s="221">
        <v>-56409</v>
      </c>
      <c r="I26" s="26"/>
      <c r="J26" s="50"/>
      <c r="K26" s="67"/>
      <c r="L26" s="67"/>
      <c r="N26" s="67"/>
      <c r="O26" s="67"/>
      <c r="P26"/>
      <c r="Q26"/>
      <c r="R26"/>
      <c r="S26"/>
    </row>
    <row r="27" spans="2:19" ht="6" customHeight="1" x14ac:dyDescent="0.35">
      <c r="D27" s="107"/>
      <c r="E27" s="107"/>
      <c r="F27" s="226"/>
      <c r="G27" s="197"/>
      <c r="H27" s="226"/>
      <c r="I27" s="107"/>
      <c r="J27" s="52"/>
      <c r="N27" s="67"/>
      <c r="O27" s="67"/>
      <c r="P27"/>
      <c r="Q27"/>
      <c r="R27"/>
      <c r="S27"/>
    </row>
    <row r="28" spans="2:19" ht="15.75" x14ac:dyDescent="0.35">
      <c r="B28" s="112" t="s">
        <v>31</v>
      </c>
      <c r="D28" s="107"/>
      <c r="E28" s="107"/>
      <c r="F28" s="227">
        <f>F23+F25+F26</f>
        <v>-50254</v>
      </c>
      <c r="G28" s="197"/>
      <c r="H28" s="227">
        <f>H23+H25+H26</f>
        <v>-211641</v>
      </c>
      <c r="I28" s="107"/>
      <c r="J28" s="51"/>
      <c r="M28" s="113"/>
      <c r="N28" s="67"/>
      <c r="O28" s="67"/>
      <c r="P28"/>
      <c r="Q28"/>
      <c r="R28"/>
      <c r="S28"/>
    </row>
    <row r="29" spans="2:19" ht="6" customHeight="1" x14ac:dyDescent="0.35">
      <c r="F29" s="226"/>
      <c r="G29" s="197"/>
      <c r="H29" s="226"/>
      <c r="J29" s="52"/>
      <c r="N29" s="67"/>
      <c r="O29" s="67"/>
      <c r="P29"/>
      <c r="Q29"/>
      <c r="R29"/>
      <c r="S29"/>
    </row>
    <row r="30" spans="2:19" ht="15.75" x14ac:dyDescent="0.35">
      <c r="B30" s="10" t="s">
        <v>30</v>
      </c>
      <c r="D30" s="28">
        <v>30</v>
      </c>
      <c r="F30" s="221">
        <v>27523</v>
      </c>
      <c r="G30" s="197"/>
      <c r="H30" s="221">
        <v>0</v>
      </c>
      <c r="J30" s="50"/>
      <c r="N30" s="67"/>
      <c r="O30" s="67"/>
      <c r="P30"/>
      <c r="Q30"/>
      <c r="R30"/>
      <c r="S30"/>
    </row>
    <row r="31" spans="2:19" ht="6" customHeight="1" x14ac:dyDescent="0.35">
      <c r="F31" s="226"/>
      <c r="G31" s="197"/>
      <c r="H31" s="226"/>
      <c r="J31" s="52"/>
      <c r="N31" s="67"/>
      <c r="O31" s="67"/>
      <c r="P31"/>
      <c r="Q31"/>
      <c r="R31"/>
      <c r="S31"/>
    </row>
    <row r="32" spans="2:19" ht="15.75" x14ac:dyDescent="0.35">
      <c r="B32" s="112" t="s">
        <v>29</v>
      </c>
      <c r="D32" s="28" t="s">
        <v>162</v>
      </c>
      <c r="F32" s="227">
        <f>F28+F30</f>
        <v>-22731</v>
      </c>
      <c r="G32" s="197"/>
      <c r="H32" s="227">
        <f>H28+H30</f>
        <v>-211641</v>
      </c>
      <c r="J32" s="51"/>
      <c r="K32" s="78"/>
      <c r="N32" s="67"/>
      <c r="O32" s="67"/>
      <c r="P32"/>
      <c r="Q32"/>
      <c r="R32"/>
      <c r="S32"/>
    </row>
    <row r="33" spans="2:19" ht="15.75" x14ac:dyDescent="0.35">
      <c r="B33" s="112" t="s">
        <v>28</v>
      </c>
      <c r="F33" s="253">
        <f>F32/181197364435</f>
        <v>-1.2544884452860887E-7</v>
      </c>
      <c r="G33" s="200"/>
      <c r="H33" s="253">
        <f>H32/181197364435</f>
        <v>-1.1680136775715681E-6</v>
      </c>
      <c r="J33" s="189"/>
      <c r="K33" s="78"/>
      <c r="L33" s="78"/>
      <c r="M33" s="114"/>
      <c r="N33" s="67"/>
      <c r="O33" s="67"/>
      <c r="P33"/>
      <c r="Q33"/>
      <c r="R33"/>
      <c r="S33"/>
    </row>
    <row r="34" spans="2:19" x14ac:dyDescent="0.3">
      <c r="B34" s="35" t="s">
        <v>0</v>
      </c>
      <c r="K34" s="78"/>
      <c r="L34" s="78"/>
      <c r="M34" s="114"/>
    </row>
    <row r="35" spans="2:19" x14ac:dyDescent="0.3">
      <c r="K35" s="78"/>
      <c r="L35" s="78"/>
      <c r="M35" s="114"/>
    </row>
    <row r="36" spans="2:19" x14ac:dyDescent="0.3">
      <c r="B36" s="18"/>
      <c r="J36" s="190"/>
      <c r="K36" s="78"/>
      <c r="L36" s="78"/>
      <c r="M36" s="114"/>
    </row>
    <row r="37" spans="2:19" x14ac:dyDescent="0.3">
      <c r="B37" s="18"/>
      <c r="K37" s="78"/>
      <c r="L37" s="78"/>
      <c r="M37" s="114"/>
    </row>
    <row r="40" spans="2:19" x14ac:dyDescent="0.3">
      <c r="F40" s="214"/>
    </row>
  </sheetData>
  <mergeCells count="4">
    <mergeCell ref="D5:D7"/>
    <mergeCell ref="B5:B7"/>
    <mergeCell ref="A1:J2"/>
    <mergeCell ref="F5:H6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35"/>
  <sheetViews>
    <sheetView showGridLines="0" zoomScaleNormal="100" workbookViewId="0">
      <selection activeCell="F9" sqref="F9"/>
    </sheetView>
  </sheetViews>
  <sheetFormatPr defaultColWidth="9.33203125" defaultRowHeight="15" x14ac:dyDescent="0.3"/>
  <cols>
    <col min="1" max="1" width="4.5" style="10" customWidth="1"/>
    <col min="2" max="2" width="75.33203125" style="10" customWidth="1"/>
    <col min="3" max="3" width="2" style="10" customWidth="1"/>
    <col min="4" max="4" width="5.1640625" style="10" customWidth="1"/>
    <col min="5" max="5" width="2.83203125" style="10" customWidth="1"/>
    <col min="6" max="6" width="18.83203125" style="10" customWidth="1"/>
    <col min="7" max="7" width="2.83203125" style="10" customWidth="1"/>
    <col min="8" max="8" width="18.83203125" style="10" customWidth="1"/>
    <col min="9" max="9" width="2.83203125" style="10" customWidth="1"/>
    <col min="10" max="10" width="1.6640625" style="10" customWidth="1"/>
    <col min="11" max="16384" width="9.33203125" style="10"/>
  </cols>
  <sheetData>
    <row r="1" spans="1:10" ht="15" customHeight="1" x14ac:dyDescent="0.3">
      <c r="A1" s="299" t="s">
        <v>110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5" customHeight="1" x14ac:dyDescent="0.3">
      <c r="A2" s="299"/>
      <c r="B2" s="299"/>
      <c r="C2" s="299"/>
      <c r="D2" s="299"/>
      <c r="E2" s="299"/>
      <c r="F2" s="299"/>
      <c r="G2" s="299"/>
      <c r="H2" s="299"/>
      <c r="I2" s="299"/>
      <c r="J2" s="299"/>
    </row>
    <row r="3" spans="1:10" ht="15" customHeight="1" x14ac:dyDescent="0.3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 x14ac:dyDescent="0.3">
      <c r="A4" s="79"/>
      <c r="B4" s="80"/>
      <c r="C4" s="79"/>
      <c r="D4" s="80"/>
      <c r="E4" s="12"/>
      <c r="F4" s="12"/>
      <c r="G4" s="12"/>
      <c r="H4" s="12"/>
      <c r="I4" s="12"/>
      <c r="J4" s="79"/>
    </row>
    <row r="5" spans="1:10" ht="15.75" customHeight="1" x14ac:dyDescent="0.3">
      <c r="A5" s="79"/>
      <c r="B5" s="284" t="s">
        <v>43</v>
      </c>
      <c r="C5" s="79"/>
      <c r="D5" s="286" t="s">
        <v>16</v>
      </c>
      <c r="E5" s="74"/>
      <c r="F5" s="294" t="s">
        <v>160</v>
      </c>
      <c r="G5" s="294"/>
      <c r="H5" s="294"/>
      <c r="I5" s="74"/>
      <c r="J5" s="79"/>
    </row>
    <row r="6" spans="1:10" x14ac:dyDescent="0.3">
      <c r="A6" s="79"/>
      <c r="B6" s="284"/>
      <c r="C6" s="79"/>
      <c r="D6" s="286"/>
      <c r="E6" s="74"/>
      <c r="F6" s="295"/>
      <c r="G6" s="295"/>
      <c r="H6" s="295"/>
      <c r="I6" s="74"/>
      <c r="J6" s="79"/>
    </row>
    <row r="7" spans="1:10" x14ac:dyDescent="0.3">
      <c r="B7" s="285"/>
      <c r="C7" s="18"/>
      <c r="D7" s="287"/>
      <c r="E7" s="16"/>
      <c r="F7" s="75">
        <v>2023</v>
      </c>
      <c r="G7" s="16"/>
      <c r="H7" s="75">
        <v>2022</v>
      </c>
      <c r="I7" s="16"/>
      <c r="J7" s="16"/>
    </row>
    <row r="8" spans="1:10" x14ac:dyDescent="0.3">
      <c r="B8" s="17"/>
      <c r="C8" s="18"/>
      <c r="D8" s="116"/>
      <c r="E8" s="16"/>
      <c r="F8" s="16"/>
      <c r="G8" s="16"/>
      <c r="H8" s="16"/>
      <c r="I8" s="16"/>
      <c r="J8" s="16"/>
    </row>
    <row r="9" spans="1:10" x14ac:dyDescent="0.3">
      <c r="B9" s="17" t="s">
        <v>173</v>
      </c>
      <c r="C9" s="18"/>
      <c r="D9" s="116"/>
      <c r="E9" s="82"/>
      <c r="F9" s="228">
        <f>DRE!F32</f>
        <v>-22731</v>
      </c>
      <c r="G9" s="228"/>
      <c r="H9" s="228">
        <f>DRE!H32</f>
        <v>-211641</v>
      </c>
      <c r="I9" s="229"/>
      <c r="J9" s="81"/>
    </row>
    <row r="10" spans="1:10" x14ac:dyDescent="0.3">
      <c r="B10" s="18" t="s">
        <v>44</v>
      </c>
      <c r="C10" s="18"/>
      <c r="D10" s="19"/>
      <c r="E10" s="82"/>
      <c r="F10" s="83"/>
      <c r="G10" s="83"/>
      <c r="H10" s="83"/>
      <c r="I10" s="82"/>
      <c r="J10" s="83"/>
    </row>
    <row r="11" spans="1:10" x14ac:dyDescent="0.3">
      <c r="B11" s="18" t="s">
        <v>118</v>
      </c>
      <c r="C11" s="18"/>
      <c r="D11" s="19">
        <v>22</v>
      </c>
      <c r="E11" s="82"/>
      <c r="F11" s="228">
        <v>-4290</v>
      </c>
      <c r="G11" s="228"/>
      <c r="H11" s="228">
        <v>7061</v>
      </c>
      <c r="I11" s="228"/>
      <c r="J11" s="228"/>
    </row>
    <row r="12" spans="1:10" x14ac:dyDescent="0.3">
      <c r="B12" s="84"/>
      <c r="C12" s="18"/>
      <c r="D12" s="116"/>
      <c r="E12" s="86"/>
      <c r="F12" s="85"/>
      <c r="G12" s="46"/>
      <c r="H12" s="85"/>
      <c r="I12" s="86"/>
      <c r="J12" s="86"/>
    </row>
    <row r="13" spans="1:10" x14ac:dyDescent="0.3">
      <c r="B13" s="84" t="s">
        <v>174</v>
      </c>
      <c r="C13" s="18"/>
      <c r="D13" s="116"/>
      <c r="E13" s="82"/>
      <c r="F13" s="228">
        <f>F9+F10+F11</f>
        <v>-27021</v>
      </c>
      <c r="G13" s="228"/>
      <c r="H13" s="228">
        <f>H9+H10+H11</f>
        <v>-204580</v>
      </c>
      <c r="I13" s="229"/>
      <c r="J13" s="82"/>
    </row>
    <row r="14" spans="1:10" x14ac:dyDescent="0.3">
      <c r="B14" s="92" t="s">
        <v>45</v>
      </c>
      <c r="C14" s="18"/>
      <c r="D14" s="116"/>
      <c r="E14" s="86"/>
      <c r="F14" s="86"/>
      <c r="G14" s="86"/>
      <c r="H14" s="86"/>
      <c r="I14" s="86"/>
    </row>
    <row r="15" spans="1:10" x14ac:dyDescent="0.3">
      <c r="B15" s="87"/>
      <c r="C15" s="18"/>
      <c r="D15" s="116"/>
      <c r="E15" s="86"/>
      <c r="F15" s="86"/>
      <c r="G15" s="86"/>
      <c r="H15" s="86"/>
      <c r="I15" s="86"/>
    </row>
    <row r="16" spans="1:10" x14ac:dyDescent="0.3">
      <c r="B16" s="88"/>
      <c r="C16" s="18"/>
      <c r="D16" s="116"/>
      <c r="E16" s="86"/>
      <c r="F16" s="86"/>
      <c r="G16" s="86"/>
      <c r="H16" s="86"/>
      <c r="I16" s="86"/>
    </row>
    <row r="17" spans="1:9" x14ac:dyDescent="0.3">
      <c r="B17" s="17"/>
      <c r="C17" s="18"/>
      <c r="D17" s="116"/>
      <c r="E17" s="86"/>
      <c r="F17" s="86"/>
      <c r="G17" s="86"/>
      <c r="H17" s="254"/>
      <c r="I17" s="86"/>
    </row>
    <row r="18" spans="1:9" x14ac:dyDescent="0.3">
      <c r="B18" s="88"/>
      <c r="C18" s="18"/>
      <c r="D18" s="116"/>
      <c r="E18" s="16"/>
      <c r="F18" s="16"/>
      <c r="G18" s="16"/>
      <c r="H18" s="16"/>
      <c r="I18" s="16"/>
    </row>
    <row r="19" spans="1:9" x14ac:dyDescent="0.3">
      <c r="B19" s="18"/>
      <c r="E19" s="90"/>
      <c r="F19" s="90"/>
      <c r="G19" s="90"/>
      <c r="H19" s="90"/>
      <c r="I19" s="90"/>
    </row>
    <row r="20" spans="1:9" x14ac:dyDescent="0.3">
      <c r="B20" s="18"/>
      <c r="E20" s="90"/>
      <c r="F20" s="90"/>
      <c r="G20" s="90"/>
      <c r="H20" s="90"/>
      <c r="I20" s="90"/>
    </row>
    <row r="21" spans="1:9" x14ac:dyDescent="0.3">
      <c r="E21" s="90"/>
      <c r="F21" s="90"/>
      <c r="G21" s="90"/>
      <c r="H21" s="90"/>
      <c r="I21" s="90"/>
    </row>
    <row r="22" spans="1:9" x14ac:dyDescent="0.3">
      <c r="E22" s="90"/>
      <c r="F22" s="90"/>
      <c r="G22" s="90"/>
      <c r="H22" s="90"/>
      <c r="I22" s="90"/>
    </row>
    <row r="23" spans="1:9" x14ac:dyDescent="0.3">
      <c r="E23" s="90"/>
      <c r="F23" s="90"/>
      <c r="G23" s="90"/>
      <c r="H23" s="90"/>
      <c r="I23" s="90"/>
    </row>
    <row r="24" spans="1:9" x14ac:dyDescent="0.3">
      <c r="A24" s="298"/>
      <c r="B24" s="298"/>
      <c r="C24" s="91"/>
      <c r="D24" s="100"/>
      <c r="E24" s="91"/>
      <c r="F24" s="91"/>
      <c r="G24" s="91"/>
      <c r="H24" s="91"/>
      <c r="I24" s="91"/>
    </row>
    <row r="25" spans="1:9" x14ac:dyDescent="0.3">
      <c r="A25" s="298"/>
      <c r="B25" s="298"/>
      <c r="C25" s="91"/>
      <c r="D25" s="100"/>
      <c r="E25" s="91"/>
      <c r="F25" s="91"/>
      <c r="G25" s="91"/>
      <c r="H25" s="91"/>
      <c r="I25" s="91"/>
    </row>
    <row r="26" spans="1:9" x14ac:dyDescent="0.3">
      <c r="A26" s="298"/>
      <c r="B26" s="298"/>
      <c r="C26" s="91"/>
      <c r="D26" s="100"/>
      <c r="E26" s="91"/>
      <c r="F26" s="91"/>
      <c r="G26" s="91"/>
      <c r="H26" s="91"/>
      <c r="I26" s="91"/>
    </row>
    <row r="27" spans="1:9" x14ac:dyDescent="0.3">
      <c r="A27" s="92"/>
      <c r="B27" s="183"/>
      <c r="C27" s="93"/>
      <c r="E27" s="91"/>
      <c r="F27" s="91"/>
      <c r="G27" s="91"/>
      <c r="H27" s="91"/>
      <c r="I27" s="91"/>
    </row>
    <row r="28" spans="1:9" x14ac:dyDescent="0.3">
      <c r="A28" s="92"/>
      <c r="B28" s="94"/>
      <c r="C28" s="95"/>
    </row>
    <row r="29" spans="1:9" x14ac:dyDescent="0.3">
      <c r="A29" s="92"/>
      <c r="B29" s="92"/>
    </row>
    <row r="30" spans="1:9" x14ac:dyDescent="0.3">
      <c r="A30" s="296"/>
      <c r="B30" s="296"/>
      <c r="C30" s="95"/>
    </row>
    <row r="31" spans="1:9" x14ac:dyDescent="0.3">
      <c r="A31" s="296"/>
      <c r="B31" s="296"/>
      <c r="C31" s="95"/>
      <c r="D31" s="10" t="s">
        <v>140</v>
      </c>
    </row>
    <row r="32" spans="1:9" x14ac:dyDescent="0.3">
      <c r="A32" s="296"/>
      <c r="B32" s="296"/>
    </row>
    <row r="36" spans="2:9" x14ac:dyDescent="0.3">
      <c r="B36" s="297"/>
      <c r="C36" s="297"/>
      <c r="D36" s="297"/>
    </row>
    <row r="37" spans="2:9" x14ac:dyDescent="0.3">
      <c r="B37" s="297"/>
      <c r="C37" s="297"/>
      <c r="D37" s="297"/>
    </row>
    <row r="38" spans="2:9" x14ac:dyDescent="0.3">
      <c r="B38" s="297"/>
      <c r="C38" s="297"/>
      <c r="D38" s="297"/>
    </row>
    <row r="41" spans="2:9" x14ac:dyDescent="0.3">
      <c r="B41" s="89"/>
      <c r="C41" s="96"/>
      <c r="D41" s="89"/>
    </row>
    <row r="42" spans="2:9" x14ac:dyDescent="0.3">
      <c r="B42" s="89"/>
      <c r="C42" s="96"/>
      <c r="D42" s="89"/>
    </row>
    <row r="43" spans="2:9" x14ac:dyDescent="0.3">
      <c r="B43" s="89"/>
      <c r="C43" s="96"/>
      <c r="D43" s="89"/>
    </row>
    <row r="44" spans="2:9" x14ac:dyDescent="0.3">
      <c r="B44" s="96"/>
      <c r="C44" s="96"/>
      <c r="D44" s="89"/>
    </row>
    <row r="45" spans="2:9" x14ac:dyDescent="0.3">
      <c r="B45" s="96"/>
      <c r="C45" s="96"/>
      <c r="D45" s="89"/>
    </row>
    <row r="46" spans="2:9" x14ac:dyDescent="0.3">
      <c r="B46" s="97"/>
      <c r="C46" s="98"/>
      <c r="D46" s="191"/>
      <c r="E46" s="100"/>
      <c r="F46" s="100"/>
      <c r="G46" s="100"/>
      <c r="H46" s="100"/>
      <c r="I46" s="100"/>
    </row>
    <row r="47" spans="2:9" x14ac:dyDescent="0.3">
      <c r="B47" s="97"/>
      <c r="C47" s="98"/>
      <c r="D47" s="191"/>
      <c r="E47" s="100"/>
      <c r="F47" s="100"/>
      <c r="G47" s="100"/>
      <c r="H47" s="100"/>
      <c r="I47" s="100"/>
    </row>
    <row r="48" spans="2:9" x14ac:dyDescent="0.3">
      <c r="B48" s="97"/>
      <c r="C48" s="98"/>
      <c r="D48" s="191"/>
      <c r="E48" s="100"/>
      <c r="F48" s="100"/>
      <c r="G48" s="100"/>
      <c r="H48" s="100"/>
      <c r="I48" s="100"/>
    </row>
    <row r="49" spans="2:9" x14ac:dyDescent="0.3">
      <c r="B49" s="12"/>
      <c r="C49" s="12"/>
      <c r="D49" s="99"/>
      <c r="E49" s="12"/>
      <c r="F49" s="12"/>
      <c r="G49" s="12"/>
      <c r="H49" s="12"/>
      <c r="I49" s="12"/>
    </row>
    <row r="50" spans="2:9" x14ac:dyDescent="0.3">
      <c r="B50" s="101"/>
      <c r="C50" s="101"/>
      <c r="D50" s="99"/>
      <c r="E50" s="101"/>
      <c r="F50" s="101"/>
      <c r="G50" s="101"/>
      <c r="H50" s="101"/>
      <c r="I50" s="101"/>
    </row>
    <row r="51" spans="2:9" x14ac:dyDescent="0.3">
      <c r="B51" s="99"/>
      <c r="C51" s="99"/>
      <c r="D51" s="99"/>
      <c r="E51" s="100"/>
      <c r="F51" s="100"/>
      <c r="G51" s="100"/>
      <c r="H51" s="100"/>
      <c r="I51" s="100"/>
    </row>
    <row r="52" spans="2:9" x14ac:dyDescent="0.3">
      <c r="B52" s="99"/>
      <c r="C52" s="12"/>
      <c r="D52" s="99"/>
      <c r="E52" s="100"/>
      <c r="F52" s="100"/>
      <c r="G52" s="100"/>
      <c r="H52" s="100"/>
      <c r="I52" s="100"/>
    </row>
    <row r="53" spans="2:9" x14ac:dyDescent="0.3">
      <c r="B53" s="99"/>
      <c r="C53" s="12"/>
      <c r="D53" s="99"/>
      <c r="E53" s="100"/>
      <c r="F53" s="100"/>
      <c r="G53" s="100"/>
      <c r="H53" s="100"/>
      <c r="I53" s="100"/>
    </row>
    <row r="54" spans="2:9" x14ac:dyDescent="0.3">
      <c r="B54" s="99"/>
      <c r="C54" s="12"/>
      <c r="D54" s="99"/>
      <c r="E54" s="99"/>
      <c r="F54" s="99"/>
      <c r="G54" s="99"/>
      <c r="H54" s="99"/>
      <c r="I54" s="99"/>
    </row>
    <row r="55" spans="2:9" x14ac:dyDescent="0.3">
      <c r="C55" s="91"/>
      <c r="E55" s="90"/>
      <c r="F55" s="90"/>
      <c r="G55" s="90"/>
      <c r="H55" s="90"/>
      <c r="I55" s="90"/>
    </row>
    <row r="56" spans="2:9" x14ac:dyDescent="0.3">
      <c r="C56" s="91"/>
      <c r="E56" s="90"/>
      <c r="F56" s="90"/>
      <c r="G56" s="90"/>
      <c r="H56" s="90"/>
      <c r="I56" s="90"/>
    </row>
    <row r="57" spans="2:9" x14ac:dyDescent="0.3">
      <c r="C57" s="91"/>
      <c r="E57" s="90"/>
      <c r="F57" s="90"/>
      <c r="G57" s="90"/>
      <c r="H57" s="90"/>
      <c r="I57" s="90"/>
    </row>
    <row r="58" spans="2:9" x14ac:dyDescent="0.3">
      <c r="E58" s="90"/>
      <c r="F58" s="90"/>
      <c r="G58" s="90"/>
      <c r="H58" s="90"/>
      <c r="I58" s="90"/>
    </row>
    <row r="59" spans="2:9" x14ac:dyDescent="0.3">
      <c r="E59" s="90"/>
      <c r="F59" s="90"/>
      <c r="G59" s="90"/>
      <c r="H59" s="90"/>
      <c r="I59" s="90"/>
    </row>
    <row r="60" spans="2:9" x14ac:dyDescent="0.3">
      <c r="E60" s="90"/>
      <c r="F60" s="90"/>
      <c r="G60" s="90"/>
      <c r="H60" s="90"/>
      <c r="I60" s="90"/>
    </row>
    <row r="61" spans="2:9" x14ac:dyDescent="0.3">
      <c r="E61" s="90"/>
      <c r="F61" s="90"/>
      <c r="G61" s="90"/>
      <c r="H61" s="90"/>
      <c r="I61" s="90"/>
    </row>
    <row r="62" spans="2:9" x14ac:dyDescent="0.3">
      <c r="E62" s="90"/>
      <c r="F62" s="90"/>
      <c r="G62" s="90"/>
      <c r="H62" s="90"/>
      <c r="I62" s="90"/>
    </row>
    <row r="63" spans="2:9" x14ac:dyDescent="0.3">
      <c r="E63" s="90"/>
      <c r="F63" s="90"/>
      <c r="G63" s="90"/>
      <c r="H63" s="90"/>
      <c r="I63" s="90"/>
    </row>
    <row r="64" spans="2:9" x14ac:dyDescent="0.3">
      <c r="E64" s="90"/>
      <c r="F64" s="90"/>
      <c r="G64" s="90"/>
      <c r="H64" s="90"/>
      <c r="I64" s="90"/>
    </row>
    <row r="65" spans="5:9" x14ac:dyDescent="0.3">
      <c r="E65" s="90"/>
      <c r="F65" s="90"/>
      <c r="G65" s="90"/>
      <c r="H65" s="90"/>
      <c r="I65" s="90"/>
    </row>
    <row r="66" spans="5:9" x14ac:dyDescent="0.3">
      <c r="E66" s="90"/>
      <c r="F66" s="90"/>
      <c r="G66" s="90"/>
      <c r="H66" s="90"/>
      <c r="I66" s="90"/>
    </row>
    <row r="67" spans="5:9" x14ac:dyDescent="0.3">
      <c r="E67" s="90"/>
      <c r="F67" s="90"/>
      <c r="G67" s="90"/>
      <c r="H67" s="90"/>
      <c r="I67" s="90"/>
    </row>
    <row r="68" spans="5:9" x14ac:dyDescent="0.3">
      <c r="E68" s="90"/>
      <c r="F68" s="90"/>
      <c r="G68" s="90"/>
      <c r="H68" s="90"/>
      <c r="I68" s="90"/>
    </row>
    <row r="69" spans="5:9" x14ac:dyDescent="0.3">
      <c r="E69" s="90"/>
      <c r="F69" s="90"/>
      <c r="G69" s="90"/>
      <c r="H69" s="90"/>
      <c r="I69" s="90"/>
    </row>
    <row r="70" spans="5:9" x14ac:dyDescent="0.3">
      <c r="E70" s="90"/>
      <c r="F70" s="90"/>
      <c r="G70" s="90"/>
      <c r="H70" s="90"/>
      <c r="I70" s="90"/>
    </row>
    <row r="71" spans="5:9" x14ac:dyDescent="0.3">
      <c r="E71" s="90"/>
      <c r="F71" s="90"/>
      <c r="G71" s="90"/>
      <c r="H71" s="90"/>
      <c r="I71" s="90"/>
    </row>
    <row r="72" spans="5:9" x14ac:dyDescent="0.3">
      <c r="E72" s="90"/>
      <c r="F72" s="90"/>
      <c r="G72" s="90"/>
      <c r="H72" s="90"/>
      <c r="I72" s="90"/>
    </row>
    <row r="73" spans="5:9" x14ac:dyDescent="0.3">
      <c r="E73" s="90"/>
      <c r="F73" s="90"/>
      <c r="G73" s="90"/>
      <c r="H73" s="90"/>
      <c r="I73" s="90"/>
    </row>
    <row r="74" spans="5:9" x14ac:dyDescent="0.3">
      <c r="E74" s="90"/>
      <c r="F74" s="90"/>
      <c r="G74" s="90"/>
      <c r="H74" s="90"/>
      <c r="I74" s="90"/>
    </row>
    <row r="75" spans="5:9" x14ac:dyDescent="0.3">
      <c r="E75" s="90"/>
      <c r="F75" s="90"/>
      <c r="G75" s="90"/>
      <c r="H75" s="90"/>
      <c r="I75" s="90"/>
    </row>
    <row r="76" spans="5:9" x14ac:dyDescent="0.3">
      <c r="E76" s="90"/>
      <c r="F76" s="90"/>
      <c r="G76" s="90"/>
      <c r="H76" s="90"/>
      <c r="I76" s="90"/>
    </row>
    <row r="77" spans="5:9" x14ac:dyDescent="0.3">
      <c r="E77" s="90"/>
      <c r="F77" s="90"/>
      <c r="G77" s="90"/>
      <c r="H77" s="90"/>
      <c r="I77" s="90"/>
    </row>
    <row r="78" spans="5:9" x14ac:dyDescent="0.3">
      <c r="E78" s="90"/>
      <c r="F78" s="90"/>
      <c r="G78" s="90"/>
      <c r="H78" s="90"/>
      <c r="I78" s="90"/>
    </row>
    <row r="79" spans="5:9" x14ac:dyDescent="0.3">
      <c r="E79" s="90"/>
      <c r="F79" s="90"/>
      <c r="G79" s="90"/>
      <c r="H79" s="90"/>
      <c r="I79" s="90"/>
    </row>
    <row r="80" spans="5:9" x14ac:dyDescent="0.3">
      <c r="E80" s="90"/>
      <c r="F80" s="90"/>
      <c r="G80" s="90"/>
      <c r="H80" s="90"/>
      <c r="I80" s="90"/>
    </row>
    <row r="81" spans="5:9" x14ac:dyDescent="0.3">
      <c r="E81" s="90"/>
      <c r="F81" s="90"/>
      <c r="G81" s="90"/>
      <c r="H81" s="90"/>
      <c r="I81" s="90"/>
    </row>
    <row r="82" spans="5:9" x14ac:dyDescent="0.3">
      <c r="E82" s="90"/>
      <c r="F82" s="90"/>
      <c r="G82" s="90"/>
      <c r="H82" s="90"/>
      <c r="I82" s="90"/>
    </row>
    <row r="83" spans="5:9" x14ac:dyDescent="0.3">
      <c r="E83" s="90"/>
      <c r="F83" s="90"/>
      <c r="G83" s="90"/>
      <c r="H83" s="90"/>
      <c r="I83" s="90"/>
    </row>
    <row r="84" spans="5:9" x14ac:dyDescent="0.3">
      <c r="E84" s="90"/>
      <c r="F84" s="90"/>
      <c r="G84" s="90"/>
      <c r="H84" s="90"/>
      <c r="I84" s="90"/>
    </row>
    <row r="85" spans="5:9" x14ac:dyDescent="0.3">
      <c r="E85" s="90"/>
      <c r="F85" s="90"/>
      <c r="G85" s="90"/>
      <c r="H85" s="90"/>
      <c r="I85" s="90"/>
    </row>
    <row r="86" spans="5:9" x14ac:dyDescent="0.3">
      <c r="E86" s="90"/>
      <c r="F86" s="90"/>
      <c r="G86" s="90"/>
      <c r="H86" s="90"/>
      <c r="I86" s="90"/>
    </row>
    <row r="87" spans="5:9" x14ac:dyDescent="0.3">
      <c r="E87" s="90"/>
      <c r="F87" s="90"/>
      <c r="G87" s="90"/>
      <c r="H87" s="90"/>
      <c r="I87" s="90"/>
    </row>
    <row r="88" spans="5:9" x14ac:dyDescent="0.3">
      <c r="E88" s="90"/>
      <c r="F88" s="90"/>
      <c r="G88" s="90"/>
      <c r="H88" s="90"/>
      <c r="I88" s="90"/>
    </row>
    <row r="89" spans="5:9" x14ac:dyDescent="0.3">
      <c r="E89" s="90"/>
      <c r="F89" s="90"/>
      <c r="G89" s="90"/>
      <c r="H89" s="90"/>
      <c r="I89" s="90"/>
    </row>
    <row r="90" spans="5:9" x14ac:dyDescent="0.3">
      <c r="E90" s="90"/>
      <c r="F90" s="90"/>
      <c r="G90" s="90"/>
      <c r="H90" s="90"/>
      <c r="I90" s="90"/>
    </row>
    <row r="91" spans="5:9" x14ac:dyDescent="0.3">
      <c r="E91" s="90"/>
      <c r="F91" s="90"/>
      <c r="G91" s="90"/>
      <c r="H91" s="90"/>
      <c r="I91" s="90"/>
    </row>
    <row r="92" spans="5:9" x14ac:dyDescent="0.3">
      <c r="E92" s="90"/>
      <c r="F92" s="90"/>
      <c r="G92" s="90"/>
      <c r="H92" s="90"/>
      <c r="I92" s="90"/>
    </row>
    <row r="93" spans="5:9" x14ac:dyDescent="0.3">
      <c r="E93" s="90"/>
      <c r="F93" s="90"/>
      <c r="G93" s="90"/>
      <c r="H93" s="90"/>
      <c r="I93" s="90"/>
    </row>
    <row r="94" spans="5:9" x14ac:dyDescent="0.3">
      <c r="E94" s="90"/>
      <c r="F94" s="90"/>
      <c r="G94" s="90"/>
      <c r="H94" s="90"/>
      <c r="I94" s="90"/>
    </row>
    <row r="95" spans="5:9" x14ac:dyDescent="0.3">
      <c r="E95" s="90"/>
      <c r="F95" s="90"/>
      <c r="G95" s="90"/>
      <c r="H95" s="90"/>
      <c r="I95" s="90"/>
    </row>
    <row r="96" spans="5:9" x14ac:dyDescent="0.3">
      <c r="E96" s="90"/>
      <c r="F96" s="90"/>
      <c r="G96" s="90"/>
      <c r="H96" s="90"/>
      <c r="I96" s="90"/>
    </row>
    <row r="97" spans="5:9" x14ac:dyDescent="0.3">
      <c r="E97" s="90"/>
      <c r="F97" s="90"/>
      <c r="G97" s="90"/>
      <c r="H97" s="90"/>
      <c r="I97" s="90"/>
    </row>
    <row r="98" spans="5:9" x14ac:dyDescent="0.3">
      <c r="E98" s="90"/>
      <c r="F98" s="90"/>
      <c r="G98" s="90"/>
      <c r="H98" s="90"/>
      <c r="I98" s="90"/>
    </row>
    <row r="99" spans="5:9" x14ac:dyDescent="0.3">
      <c r="E99" s="90"/>
      <c r="F99" s="90"/>
      <c r="G99" s="90"/>
      <c r="H99" s="90"/>
      <c r="I99" s="90"/>
    </row>
    <row r="100" spans="5:9" x14ac:dyDescent="0.3">
      <c r="E100" s="90"/>
      <c r="F100" s="90"/>
      <c r="G100" s="90"/>
      <c r="H100" s="90"/>
      <c r="I100" s="90"/>
    </row>
    <row r="101" spans="5:9" x14ac:dyDescent="0.3">
      <c r="E101" s="90"/>
      <c r="F101" s="90"/>
      <c r="G101" s="90"/>
      <c r="H101" s="90"/>
      <c r="I101" s="90"/>
    </row>
    <row r="102" spans="5:9" x14ac:dyDescent="0.3">
      <c r="E102" s="90"/>
      <c r="F102" s="90"/>
      <c r="G102" s="90"/>
      <c r="H102" s="90"/>
      <c r="I102" s="90"/>
    </row>
    <row r="103" spans="5:9" x14ac:dyDescent="0.3">
      <c r="E103" s="90"/>
      <c r="F103" s="90"/>
      <c r="G103" s="90"/>
      <c r="H103" s="90"/>
      <c r="I103" s="90"/>
    </row>
    <row r="104" spans="5:9" x14ac:dyDescent="0.3">
      <c r="E104" s="90"/>
      <c r="F104" s="90"/>
      <c r="G104" s="90"/>
      <c r="H104" s="90"/>
      <c r="I104" s="90"/>
    </row>
    <row r="105" spans="5:9" x14ac:dyDescent="0.3">
      <c r="E105" s="90"/>
      <c r="F105" s="90"/>
      <c r="G105" s="90"/>
      <c r="H105" s="90"/>
      <c r="I105" s="90"/>
    </row>
    <row r="106" spans="5:9" x14ac:dyDescent="0.3">
      <c r="E106" s="90"/>
      <c r="F106" s="90"/>
      <c r="G106" s="90"/>
      <c r="H106" s="90"/>
      <c r="I106" s="90"/>
    </row>
    <row r="107" spans="5:9" x14ac:dyDescent="0.3">
      <c r="E107" s="90"/>
      <c r="F107" s="90"/>
      <c r="G107" s="90"/>
      <c r="H107" s="90"/>
      <c r="I107" s="90"/>
    </row>
    <row r="108" spans="5:9" x14ac:dyDescent="0.3">
      <c r="E108" s="90"/>
      <c r="F108" s="90"/>
      <c r="G108" s="90"/>
      <c r="H108" s="90"/>
      <c r="I108" s="90"/>
    </row>
    <row r="109" spans="5:9" x14ac:dyDescent="0.3">
      <c r="E109" s="90"/>
      <c r="F109" s="90"/>
      <c r="G109" s="90"/>
      <c r="H109" s="90"/>
      <c r="I109" s="90"/>
    </row>
    <row r="110" spans="5:9" x14ac:dyDescent="0.3">
      <c r="E110" s="90"/>
      <c r="F110" s="90"/>
      <c r="G110" s="90"/>
      <c r="H110" s="90"/>
      <c r="I110" s="90"/>
    </row>
    <row r="111" spans="5:9" x14ac:dyDescent="0.3">
      <c r="E111" s="90"/>
      <c r="F111" s="90"/>
      <c r="G111" s="90"/>
      <c r="H111" s="90"/>
      <c r="I111" s="90"/>
    </row>
    <row r="112" spans="5:9" x14ac:dyDescent="0.3">
      <c r="E112" s="90"/>
      <c r="F112" s="90"/>
      <c r="G112" s="90"/>
      <c r="H112" s="90"/>
      <c r="I112" s="90"/>
    </row>
    <row r="113" spans="5:9" x14ac:dyDescent="0.3">
      <c r="E113" s="90"/>
      <c r="F113" s="90"/>
      <c r="G113" s="90"/>
      <c r="H113" s="90"/>
      <c r="I113" s="90"/>
    </row>
    <row r="114" spans="5:9" x14ac:dyDescent="0.3">
      <c r="E114" s="90"/>
      <c r="F114" s="90"/>
      <c r="G114" s="90"/>
      <c r="H114" s="90"/>
      <c r="I114" s="90"/>
    </row>
    <row r="115" spans="5:9" x14ac:dyDescent="0.3">
      <c r="E115" s="90"/>
      <c r="F115" s="90"/>
      <c r="G115" s="90"/>
      <c r="H115" s="90"/>
      <c r="I115" s="90"/>
    </row>
    <row r="116" spans="5:9" x14ac:dyDescent="0.3">
      <c r="E116" s="90"/>
      <c r="F116" s="90"/>
      <c r="G116" s="90"/>
      <c r="H116" s="90"/>
      <c r="I116" s="90"/>
    </row>
    <row r="117" spans="5:9" x14ac:dyDescent="0.3">
      <c r="E117" s="90"/>
      <c r="F117" s="90"/>
      <c r="G117" s="90"/>
      <c r="H117" s="90"/>
      <c r="I117" s="90"/>
    </row>
    <row r="118" spans="5:9" x14ac:dyDescent="0.3">
      <c r="E118" s="90"/>
      <c r="F118" s="90"/>
      <c r="G118" s="90"/>
      <c r="H118" s="90"/>
      <c r="I118" s="90"/>
    </row>
    <row r="119" spans="5:9" x14ac:dyDescent="0.3">
      <c r="E119" s="90"/>
      <c r="F119" s="90"/>
      <c r="G119" s="90"/>
      <c r="H119" s="90"/>
      <c r="I119" s="90"/>
    </row>
    <row r="120" spans="5:9" x14ac:dyDescent="0.3">
      <c r="E120" s="90"/>
      <c r="F120" s="90"/>
      <c r="G120" s="90"/>
      <c r="H120" s="90"/>
      <c r="I120" s="90"/>
    </row>
    <row r="121" spans="5:9" x14ac:dyDescent="0.3">
      <c r="E121" s="90"/>
      <c r="F121" s="90"/>
      <c r="G121" s="90"/>
      <c r="H121" s="90"/>
      <c r="I121" s="90"/>
    </row>
    <row r="122" spans="5:9" x14ac:dyDescent="0.3">
      <c r="E122" s="90"/>
      <c r="F122" s="90"/>
      <c r="G122" s="90"/>
      <c r="H122" s="90"/>
      <c r="I122" s="90"/>
    </row>
    <row r="123" spans="5:9" x14ac:dyDescent="0.3">
      <c r="E123" s="90"/>
      <c r="F123" s="90"/>
      <c r="G123" s="90"/>
      <c r="H123" s="90"/>
      <c r="I123" s="90"/>
    </row>
    <row r="124" spans="5:9" x14ac:dyDescent="0.3">
      <c r="E124" s="90"/>
      <c r="F124" s="90"/>
      <c r="G124" s="90"/>
      <c r="H124" s="90"/>
      <c r="I124" s="90"/>
    </row>
    <row r="125" spans="5:9" x14ac:dyDescent="0.3">
      <c r="E125" s="90"/>
      <c r="F125" s="90"/>
      <c r="G125" s="90"/>
      <c r="H125" s="90"/>
      <c r="I125" s="90"/>
    </row>
    <row r="126" spans="5:9" x14ac:dyDescent="0.3">
      <c r="E126" s="90"/>
      <c r="F126" s="90"/>
      <c r="G126" s="90"/>
      <c r="H126" s="90"/>
      <c r="I126" s="90"/>
    </row>
    <row r="127" spans="5:9" x14ac:dyDescent="0.3">
      <c r="E127" s="90"/>
      <c r="F127" s="90"/>
      <c r="G127" s="90"/>
      <c r="H127" s="90"/>
      <c r="I127" s="90"/>
    </row>
    <row r="128" spans="5:9" x14ac:dyDescent="0.3">
      <c r="E128" s="90"/>
      <c r="F128" s="90"/>
      <c r="G128" s="90"/>
      <c r="H128" s="90"/>
      <c r="I128" s="90"/>
    </row>
    <row r="129" spans="5:9" x14ac:dyDescent="0.3">
      <c r="E129" s="90"/>
      <c r="F129" s="90"/>
      <c r="G129" s="90"/>
      <c r="H129" s="90"/>
      <c r="I129" s="90"/>
    </row>
    <row r="130" spans="5:9" x14ac:dyDescent="0.3">
      <c r="E130" s="90"/>
      <c r="F130" s="90"/>
      <c r="G130" s="90"/>
      <c r="H130" s="90"/>
      <c r="I130" s="90"/>
    </row>
    <row r="131" spans="5:9" x14ac:dyDescent="0.3">
      <c r="E131" s="90"/>
      <c r="F131" s="90"/>
      <c r="G131" s="90"/>
      <c r="H131" s="90"/>
      <c r="I131" s="90"/>
    </row>
    <row r="132" spans="5:9" x14ac:dyDescent="0.3">
      <c r="E132" s="90"/>
      <c r="F132" s="90"/>
      <c r="G132" s="90"/>
      <c r="H132" s="90"/>
      <c r="I132" s="90"/>
    </row>
    <row r="133" spans="5:9" x14ac:dyDescent="0.3">
      <c r="E133" s="90"/>
      <c r="F133" s="90"/>
      <c r="G133" s="90"/>
      <c r="H133" s="90"/>
      <c r="I133" s="90"/>
    </row>
    <row r="134" spans="5:9" x14ac:dyDescent="0.3">
      <c r="E134" s="90"/>
      <c r="F134" s="90"/>
      <c r="G134" s="90"/>
      <c r="H134" s="90"/>
      <c r="I134" s="90"/>
    </row>
    <row r="135" spans="5:9" x14ac:dyDescent="0.3">
      <c r="E135" s="90"/>
      <c r="F135" s="90"/>
      <c r="G135" s="90"/>
      <c r="H135" s="90"/>
      <c r="I135" s="90"/>
    </row>
  </sheetData>
  <mergeCells count="13">
    <mergeCell ref="A30:B30"/>
    <mergeCell ref="A24:B24"/>
    <mergeCell ref="A1:J2"/>
    <mergeCell ref="A26:B26"/>
    <mergeCell ref="B5:B7"/>
    <mergeCell ref="D5:D7"/>
    <mergeCell ref="A25:B25"/>
    <mergeCell ref="F5:H6"/>
    <mergeCell ref="A31:B31"/>
    <mergeCell ref="A32:B32"/>
    <mergeCell ref="B36:D36"/>
    <mergeCell ref="B37:D37"/>
    <mergeCell ref="B38:D3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1"/>
  <sheetViews>
    <sheetView showGridLines="0" zoomScaleNormal="100" workbookViewId="0">
      <selection activeCell="N23" sqref="N23"/>
    </sheetView>
  </sheetViews>
  <sheetFormatPr defaultColWidth="10.33203125" defaultRowHeight="15.75" x14ac:dyDescent="0.35"/>
  <cols>
    <col min="1" max="1" width="2.1640625" style="10" customWidth="1"/>
    <col min="2" max="2" width="66.83203125" style="38" bestFit="1" customWidth="1"/>
    <col min="3" max="3" width="2" style="10" customWidth="1"/>
    <col min="4" max="4" width="7.83203125" style="10" customWidth="1"/>
    <col min="5" max="5" width="2" style="10" customWidth="1"/>
    <col min="6" max="6" width="15.83203125" style="10" customWidth="1"/>
    <col min="7" max="7" width="1.33203125" style="10" customWidth="1"/>
    <col min="8" max="8" width="17.33203125" style="10" bestFit="1" customWidth="1"/>
    <col min="9" max="9" width="1" style="10" customWidth="1"/>
    <col min="10" max="10" width="16.83203125" style="10" customWidth="1"/>
    <col min="11" max="11" width="2" style="10" customWidth="1"/>
    <col min="12" max="12" width="16.83203125" style="10" customWidth="1"/>
    <col min="13" max="13" width="2" style="10" customWidth="1"/>
    <col min="14" max="14" width="17.83203125" style="10" bestFit="1" customWidth="1"/>
    <col min="15" max="15" width="2" style="10" customWidth="1"/>
    <col min="16" max="16" width="18.1640625" style="10" customWidth="1"/>
    <col min="17" max="17" width="17" style="10" bestFit="1" customWidth="1"/>
    <col min="18" max="18" width="20.5" style="10" bestFit="1" customWidth="1"/>
    <col min="19" max="19" width="18.5" style="10" customWidth="1"/>
    <col min="20" max="20" width="21.33203125" style="10" customWidth="1"/>
    <col min="21" max="21" width="18.33203125" style="10" bestFit="1" customWidth="1"/>
    <col min="22" max="22" width="10.33203125" style="10"/>
    <col min="23" max="23" width="18.33203125" style="10" bestFit="1" customWidth="1"/>
    <col min="24" max="24" width="10.33203125" style="10"/>
    <col min="25" max="25" width="18.33203125" style="10" bestFit="1" customWidth="1"/>
    <col min="26" max="26" width="16" style="10" bestFit="1" customWidth="1"/>
    <col min="27" max="27" width="10.6640625" style="10" bestFit="1" customWidth="1"/>
    <col min="28" max="28" width="16" style="10" bestFit="1" customWidth="1"/>
    <col min="29" max="16384" width="10.33203125" style="10"/>
  </cols>
  <sheetData>
    <row r="1" spans="1:18" ht="16.5" customHeight="1" x14ac:dyDescent="0.3">
      <c r="A1" s="300" t="s">
        <v>146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1:18" ht="15" x14ac:dyDescent="0.3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</row>
    <row r="3" spans="1:18" ht="15" x14ac:dyDescent="0.3">
      <c r="A3" s="170"/>
      <c r="B3" s="40"/>
      <c r="C3" s="170"/>
      <c r="D3" s="170"/>
      <c r="E3" s="170"/>
      <c r="F3" s="171"/>
      <c r="G3" s="171"/>
      <c r="H3" s="171"/>
      <c r="I3" s="171"/>
      <c r="J3" s="171"/>
      <c r="K3" s="171"/>
      <c r="L3" s="171"/>
      <c r="M3" s="171"/>
      <c r="N3" s="172"/>
      <c r="O3" s="170"/>
    </row>
    <row r="4" spans="1:18" ht="60" x14ac:dyDescent="0.3">
      <c r="B4" s="173" t="s">
        <v>43</v>
      </c>
      <c r="C4" s="174"/>
      <c r="D4" s="173" t="s">
        <v>16</v>
      </c>
      <c r="E4" s="174"/>
      <c r="F4" s="173" t="s">
        <v>164</v>
      </c>
      <c r="G4" s="175"/>
      <c r="H4" s="177" t="s">
        <v>165</v>
      </c>
      <c r="I4" s="175"/>
      <c r="J4" s="173" t="s">
        <v>166</v>
      </c>
      <c r="K4" s="175"/>
      <c r="L4" s="173" t="s">
        <v>167</v>
      </c>
      <c r="M4" s="175"/>
      <c r="N4" s="173" t="s">
        <v>47</v>
      </c>
      <c r="P4" s="64"/>
      <c r="R4" s="64"/>
    </row>
    <row r="5" spans="1:18" ht="6" customHeight="1" x14ac:dyDescent="0.3">
      <c r="B5" s="61"/>
      <c r="C5" s="61"/>
      <c r="D5" s="61"/>
      <c r="E5" s="61"/>
      <c r="F5" s="176"/>
      <c r="G5" s="61"/>
      <c r="H5" s="178"/>
      <c r="I5" s="61"/>
      <c r="J5" s="61"/>
      <c r="K5" s="61"/>
      <c r="L5" s="176"/>
      <c r="M5" s="61"/>
      <c r="N5" s="176"/>
    </row>
    <row r="6" spans="1:18" ht="6" customHeight="1" x14ac:dyDescent="0.3">
      <c r="B6" s="65"/>
      <c r="C6" s="65"/>
      <c r="D6" s="65"/>
      <c r="E6" s="65"/>
      <c r="F6" s="66"/>
      <c r="G6" s="66"/>
      <c r="H6" s="66"/>
      <c r="I6" s="66"/>
      <c r="J6" s="69"/>
      <c r="K6" s="66"/>
      <c r="L6" s="69"/>
      <c r="M6" s="66"/>
      <c r="N6" s="66"/>
    </row>
    <row r="7" spans="1:18" x14ac:dyDescent="0.35">
      <c r="B7" s="49" t="s">
        <v>132</v>
      </c>
      <c r="C7" s="61"/>
      <c r="D7" s="62"/>
      <c r="E7" s="61"/>
      <c r="F7" s="249">
        <v>432843</v>
      </c>
      <c r="G7" s="241">
        <v>0</v>
      </c>
      <c r="H7" s="249">
        <v>69635</v>
      </c>
      <c r="I7" s="242"/>
      <c r="J7" s="243">
        <v>20881</v>
      </c>
      <c r="K7" s="241"/>
      <c r="L7" s="243">
        <v>-702802</v>
      </c>
      <c r="M7" s="241"/>
      <c r="N7" s="249">
        <v>-179443</v>
      </c>
      <c r="O7" s="70"/>
      <c r="P7" s="55"/>
      <c r="R7" s="71"/>
    </row>
    <row r="8" spans="1:18" x14ac:dyDescent="0.35">
      <c r="B8" s="63" t="s">
        <v>46</v>
      </c>
      <c r="C8" s="61"/>
      <c r="D8" s="63" t="s">
        <v>163</v>
      </c>
      <c r="E8" s="61"/>
      <c r="F8" s="244"/>
      <c r="G8" s="245"/>
      <c r="H8" s="246"/>
      <c r="I8" s="246"/>
      <c r="J8" s="232"/>
      <c r="K8" s="245"/>
      <c r="L8" s="246">
        <v>921</v>
      </c>
      <c r="M8" s="245"/>
      <c r="N8" s="246">
        <f>SUM(F8:L8)</f>
        <v>921</v>
      </c>
      <c r="O8" s="72"/>
      <c r="R8" s="71"/>
    </row>
    <row r="9" spans="1:18" x14ac:dyDescent="0.35">
      <c r="B9" s="53" t="s">
        <v>135</v>
      </c>
      <c r="C9" s="61"/>
      <c r="D9" s="68" t="s">
        <v>162</v>
      </c>
      <c r="E9" s="61"/>
      <c r="F9" s="244"/>
      <c r="G9" s="245"/>
      <c r="H9" s="244"/>
      <c r="I9" s="246"/>
      <c r="J9" s="232"/>
      <c r="K9" s="245"/>
      <c r="L9" s="246">
        <v>-211641</v>
      </c>
      <c r="M9" s="245"/>
      <c r="N9" s="246">
        <f t="shared" ref="N9:N10" si="0">SUM(F9:L9)</f>
        <v>-211641</v>
      </c>
      <c r="O9" s="72"/>
      <c r="R9" s="71"/>
    </row>
    <row r="10" spans="1:18" x14ac:dyDescent="0.35">
      <c r="B10" s="53" t="s">
        <v>119</v>
      </c>
      <c r="C10" s="61"/>
      <c r="D10" s="53">
        <v>22</v>
      </c>
      <c r="E10" s="61"/>
      <c r="F10" s="244"/>
      <c r="G10" s="245"/>
      <c r="H10" s="244"/>
      <c r="I10" s="246"/>
      <c r="J10" s="246">
        <v>7061</v>
      </c>
      <c r="K10" s="245"/>
      <c r="L10" s="246"/>
      <c r="M10" s="245"/>
      <c r="N10" s="246">
        <f t="shared" si="0"/>
        <v>7061</v>
      </c>
      <c r="O10" s="72"/>
      <c r="R10" s="71"/>
    </row>
    <row r="11" spans="1:18" ht="15" x14ac:dyDescent="0.3">
      <c r="B11" s="49" t="s">
        <v>145</v>
      </c>
      <c r="C11" s="61"/>
      <c r="D11" s="62"/>
      <c r="E11" s="61"/>
      <c r="F11" s="249">
        <f>SUM(F7:F10)</f>
        <v>432843</v>
      </c>
      <c r="G11" s="241"/>
      <c r="H11" s="249">
        <f>SUM(H7:H10)</f>
        <v>69635</v>
      </c>
      <c r="I11" s="242"/>
      <c r="J11" s="249">
        <f>SUM(J7:J10)</f>
        <v>27942</v>
      </c>
      <c r="K11" s="241"/>
      <c r="L11" s="249">
        <f>SUM(L7:L10)</f>
        <v>-913522</v>
      </c>
      <c r="M11" s="245"/>
      <c r="N11" s="249">
        <f>SUM(N7:N10)</f>
        <v>-383102</v>
      </c>
      <c r="P11" s="55"/>
    </row>
    <row r="12" spans="1:18" ht="15" x14ac:dyDescent="0.3">
      <c r="B12" s="194" t="s">
        <v>178</v>
      </c>
      <c r="C12" s="65"/>
      <c r="D12" s="194"/>
      <c r="E12" s="65"/>
      <c r="F12" s="250">
        <f>F11-F7</f>
        <v>0</v>
      </c>
      <c r="G12" s="252"/>
      <c r="H12" s="250">
        <f>H11-H7</f>
        <v>0</v>
      </c>
      <c r="I12" s="252"/>
      <c r="J12" s="250">
        <f>J11-J7</f>
        <v>7061</v>
      </c>
      <c r="K12" s="252"/>
      <c r="L12" s="250">
        <f>L11-L7</f>
        <v>-210720</v>
      </c>
      <c r="M12" s="252"/>
      <c r="N12" s="250">
        <f>N11-N7</f>
        <v>-203659</v>
      </c>
      <c r="P12" s="45"/>
    </row>
    <row r="13" spans="1:18" x14ac:dyDescent="0.35">
      <c r="H13" s="67"/>
    </row>
    <row r="14" spans="1:18" ht="15" x14ac:dyDescent="0.3">
      <c r="B14" s="49" t="s">
        <v>145</v>
      </c>
      <c r="C14" s="61"/>
      <c r="D14" s="192"/>
      <c r="E14" s="61"/>
      <c r="F14" s="240">
        <v>432843</v>
      </c>
      <c r="G14" s="241"/>
      <c r="H14" s="240">
        <v>69635</v>
      </c>
      <c r="I14" s="242"/>
      <c r="J14" s="243">
        <v>27942</v>
      </c>
      <c r="K14" s="241"/>
      <c r="L14" s="243">
        <v>-913522</v>
      </c>
      <c r="M14" s="241"/>
      <c r="N14" s="243">
        <f>SUM(F14:L14)</f>
        <v>-383102</v>
      </c>
    </row>
    <row r="15" spans="1:18" x14ac:dyDescent="0.35">
      <c r="B15" s="63" t="s">
        <v>46</v>
      </c>
      <c r="C15" s="61"/>
      <c r="D15" s="63" t="s">
        <v>163</v>
      </c>
      <c r="E15" s="61"/>
      <c r="F15" s="244"/>
      <c r="G15" s="245"/>
      <c r="H15" s="246"/>
      <c r="I15" s="245"/>
      <c r="J15" s="245"/>
      <c r="K15" s="245"/>
      <c r="L15" s="246">
        <v>625</v>
      </c>
      <c r="M15" s="245"/>
      <c r="N15" s="246">
        <f>SUM(F15:L15)</f>
        <v>625</v>
      </c>
    </row>
    <row r="16" spans="1:18" ht="15" x14ac:dyDescent="0.3">
      <c r="B16" s="53" t="s">
        <v>135</v>
      </c>
      <c r="C16" s="61"/>
      <c r="D16" s="53" t="s">
        <v>162</v>
      </c>
      <c r="E16" s="61"/>
      <c r="F16" s="244"/>
      <c r="G16" s="245"/>
      <c r="H16" s="247"/>
      <c r="I16" s="248"/>
      <c r="J16" s="248"/>
      <c r="K16" s="245"/>
      <c r="L16" s="246">
        <v>-22731</v>
      </c>
      <c r="M16" s="245"/>
      <c r="N16" s="246">
        <f>SUM(F16:L16)</f>
        <v>-22731</v>
      </c>
    </row>
    <row r="17" spans="2:14" ht="15" x14ac:dyDescent="0.3">
      <c r="B17" s="68" t="s">
        <v>119</v>
      </c>
      <c r="C17" s="61"/>
      <c r="D17" s="53">
        <v>22</v>
      </c>
      <c r="E17" s="61"/>
      <c r="F17" s="244"/>
      <c r="G17" s="245"/>
      <c r="H17" s="247"/>
      <c r="I17" s="248"/>
      <c r="J17" s="246">
        <v>-4290</v>
      </c>
      <c r="K17" s="245"/>
      <c r="L17" s="246"/>
      <c r="M17" s="245"/>
      <c r="N17" s="246">
        <f>SUM(F17:L17)</f>
        <v>-4290</v>
      </c>
    </row>
    <row r="18" spans="2:14" ht="15" x14ac:dyDescent="0.3">
      <c r="B18" s="49" t="s">
        <v>161</v>
      </c>
      <c r="C18" s="61"/>
      <c r="D18" s="62"/>
      <c r="E18" s="61"/>
      <c r="F18" s="249">
        <f>SUM(F14:F17)</f>
        <v>432843</v>
      </c>
      <c r="G18" s="241"/>
      <c r="H18" s="249">
        <f>SUM(H14:H17)</f>
        <v>69635</v>
      </c>
      <c r="I18" s="242"/>
      <c r="J18" s="249">
        <f>SUM(J14:J17)</f>
        <v>23652</v>
      </c>
      <c r="K18" s="241"/>
      <c r="L18" s="249">
        <f>SUM(L14:L17)</f>
        <v>-935628</v>
      </c>
      <c r="M18" s="245"/>
      <c r="N18" s="249">
        <f>SUM(N14:N17)</f>
        <v>-409498</v>
      </c>
    </row>
    <row r="19" spans="2:14" ht="15" x14ac:dyDescent="0.3">
      <c r="B19" s="194" t="s">
        <v>178</v>
      </c>
      <c r="C19" s="195"/>
      <c r="D19" s="194"/>
      <c r="E19" s="195"/>
      <c r="F19" s="250">
        <f>F18-F14</f>
        <v>0</v>
      </c>
      <c r="G19" s="251"/>
      <c r="H19" s="250">
        <f>H18-H14</f>
        <v>0</v>
      </c>
      <c r="I19" s="251"/>
      <c r="J19" s="250">
        <f>J18-J14</f>
        <v>-4290</v>
      </c>
      <c r="K19" s="251"/>
      <c r="L19" s="250">
        <f>L18-L14</f>
        <v>-22106</v>
      </c>
      <c r="M19" s="251"/>
      <c r="N19" s="250">
        <f>N18-N14</f>
        <v>-26396</v>
      </c>
    </row>
    <row r="20" spans="2:14" ht="6" customHeight="1" x14ac:dyDescent="0.3">
      <c r="B20" s="65"/>
      <c r="C20" s="65"/>
      <c r="D20" s="65"/>
      <c r="E20" s="65"/>
      <c r="F20" s="193"/>
      <c r="G20" s="66"/>
      <c r="H20" s="193"/>
      <c r="I20" s="66"/>
      <c r="J20" s="193"/>
      <c r="K20" s="66"/>
      <c r="L20" s="193"/>
      <c r="M20" s="66"/>
      <c r="N20" s="193"/>
    </row>
    <row r="21" spans="2:14" ht="15" x14ac:dyDescent="0.3">
      <c r="B21" s="61" t="s">
        <v>45</v>
      </c>
    </row>
  </sheetData>
  <mergeCells count="1">
    <mergeCell ref="A1:O2"/>
  </mergeCells>
  <printOptions horizontalCentered="1"/>
  <pageMargins left="0.51181102362204722" right="0.51181102362204722" top="0.51181102362204722" bottom="0.5118110236220472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0"/>
  <sheetViews>
    <sheetView showGridLines="0" zoomScaleNormal="100" workbookViewId="0">
      <selection activeCell="F8" sqref="F8:H19"/>
    </sheetView>
  </sheetViews>
  <sheetFormatPr defaultColWidth="9.33203125" defaultRowHeight="15" x14ac:dyDescent="0.3"/>
  <cols>
    <col min="1" max="1" width="5.5" style="3" customWidth="1"/>
    <col min="2" max="2" width="4" style="3" customWidth="1"/>
    <col min="3" max="3" width="80" style="3" customWidth="1"/>
    <col min="4" max="4" width="2" style="3" customWidth="1"/>
    <col min="5" max="5" width="11" style="3" customWidth="1"/>
    <col min="6" max="6" width="16.83203125" style="3" customWidth="1"/>
    <col min="7" max="7" width="2.83203125" style="3" customWidth="1"/>
    <col min="8" max="8" width="18.5" style="3" bestFit="1" customWidth="1"/>
    <col min="9" max="9" width="3.1640625" style="3" customWidth="1"/>
    <col min="10" max="12" width="9.33203125" style="3"/>
    <col min="13" max="13" width="16.1640625" style="3" bestFit="1" customWidth="1"/>
    <col min="14" max="16384" width="9.33203125" style="3"/>
  </cols>
  <sheetData>
    <row r="1" spans="1:9" x14ac:dyDescent="0.3">
      <c r="A1" s="305" t="s">
        <v>108</v>
      </c>
      <c r="B1" s="305"/>
      <c r="C1" s="305"/>
      <c r="D1" s="305"/>
      <c r="E1" s="305"/>
      <c r="F1" s="305"/>
      <c r="G1" s="305"/>
      <c r="H1" s="305"/>
      <c r="I1" s="305"/>
    </row>
    <row r="2" spans="1:9" x14ac:dyDescent="0.3">
      <c r="A2" s="305"/>
      <c r="B2" s="305"/>
      <c r="C2" s="305"/>
      <c r="D2" s="305"/>
      <c r="E2" s="305"/>
      <c r="F2" s="305"/>
      <c r="G2" s="305"/>
      <c r="H2" s="305"/>
      <c r="I2" s="305"/>
    </row>
    <row r="3" spans="1:9" x14ac:dyDescent="0.3">
      <c r="A3" s="158"/>
      <c r="B3" s="158"/>
      <c r="C3" s="159"/>
      <c r="D3" s="158"/>
      <c r="E3" s="159"/>
    </row>
    <row r="4" spans="1:9" ht="18" customHeight="1" x14ac:dyDescent="0.3">
      <c r="A4" s="158"/>
      <c r="B4" s="158"/>
      <c r="C4" s="303" t="s">
        <v>43</v>
      </c>
      <c r="D4" s="158"/>
      <c r="E4" s="301" t="s">
        <v>16</v>
      </c>
      <c r="F4" s="306" t="s">
        <v>160</v>
      </c>
      <c r="G4" s="306"/>
      <c r="H4" s="306"/>
    </row>
    <row r="5" spans="1:9" ht="19.5" customHeight="1" x14ac:dyDescent="0.3">
      <c r="A5" s="160"/>
      <c r="B5" s="160"/>
      <c r="C5" s="303"/>
      <c r="D5" s="160"/>
      <c r="E5" s="301"/>
      <c r="F5" s="307"/>
      <c r="G5" s="307"/>
      <c r="H5" s="307"/>
    </row>
    <row r="6" spans="1:9" ht="15.75" x14ac:dyDescent="0.35">
      <c r="C6" s="304"/>
      <c r="D6" s="161"/>
      <c r="E6" s="302"/>
      <c r="F6" s="162">
        <v>2023</v>
      </c>
      <c r="G6" s="163"/>
      <c r="H6" s="162">
        <v>2022</v>
      </c>
    </row>
    <row r="7" spans="1:9" x14ac:dyDescent="0.3">
      <c r="C7" s="164" t="s">
        <v>68</v>
      </c>
      <c r="D7" s="161"/>
      <c r="E7" s="7"/>
    </row>
    <row r="8" spans="1:9" x14ac:dyDescent="0.3">
      <c r="C8" s="164" t="s">
        <v>172</v>
      </c>
      <c r="D8" s="161"/>
      <c r="E8" s="179" t="s">
        <v>162</v>
      </c>
      <c r="F8" s="318">
        <v>-22730747.039999992</v>
      </c>
      <c r="G8" s="319"/>
      <c r="H8" s="318">
        <v>-211640942.94</v>
      </c>
    </row>
    <row r="9" spans="1:9" x14ac:dyDescent="0.3">
      <c r="C9" s="165" t="s">
        <v>67</v>
      </c>
      <c r="D9" s="161"/>
      <c r="E9" s="7"/>
      <c r="F9" s="320"/>
      <c r="G9" s="319"/>
      <c r="H9" s="320"/>
    </row>
    <row r="10" spans="1:9" x14ac:dyDescent="0.3">
      <c r="C10" s="166" t="s">
        <v>66</v>
      </c>
      <c r="D10" s="161"/>
      <c r="E10" s="179">
        <v>10</v>
      </c>
      <c r="F10" s="281">
        <v>11650831.359999996</v>
      </c>
      <c r="G10" s="213"/>
      <c r="H10" s="281">
        <v>16662259.979999999</v>
      </c>
    </row>
    <row r="11" spans="1:9" x14ac:dyDescent="0.3">
      <c r="C11" s="166" t="s">
        <v>115</v>
      </c>
      <c r="D11" s="161"/>
      <c r="E11" s="179">
        <v>10</v>
      </c>
      <c r="F11" s="281">
        <v>17524930.450000003</v>
      </c>
      <c r="G11" s="213"/>
      <c r="H11" s="281">
        <v>158325596.92000002</v>
      </c>
    </row>
    <row r="12" spans="1:9" x14ac:dyDescent="0.3">
      <c r="C12" s="166" t="s">
        <v>119</v>
      </c>
      <c r="D12" s="161"/>
      <c r="E12" s="179">
        <v>22</v>
      </c>
      <c r="F12" s="281">
        <v>-4290479</v>
      </c>
      <c r="G12" s="213"/>
      <c r="H12" s="281">
        <v>7061411</v>
      </c>
    </row>
    <row r="13" spans="1:9" x14ac:dyDescent="0.3">
      <c r="C13" s="166" t="s">
        <v>46</v>
      </c>
      <c r="D13" s="161"/>
      <c r="E13" s="179" t="s">
        <v>163</v>
      </c>
      <c r="F13" s="281">
        <v>624977.43999996781</v>
      </c>
      <c r="G13" s="213"/>
      <c r="H13" s="281">
        <v>921217.38000008464</v>
      </c>
    </row>
    <row r="14" spans="1:9" x14ac:dyDescent="0.3">
      <c r="C14" s="166" t="s">
        <v>158</v>
      </c>
      <c r="D14" s="161"/>
      <c r="E14" s="179">
        <v>30</v>
      </c>
      <c r="F14" s="281">
        <v>-27522847.740000002</v>
      </c>
      <c r="G14" s="213"/>
      <c r="H14" s="213">
        <v>0</v>
      </c>
    </row>
    <row r="15" spans="1:9" x14ac:dyDescent="0.3">
      <c r="C15" s="166" t="s">
        <v>138</v>
      </c>
      <c r="D15" s="161"/>
      <c r="E15" s="179">
        <v>27</v>
      </c>
      <c r="F15" s="281">
        <v>2629719.65</v>
      </c>
      <c r="G15" s="213"/>
      <c r="H15" s="281">
        <v>-4158584.6200000006</v>
      </c>
    </row>
    <row r="16" spans="1:9" x14ac:dyDescent="0.3">
      <c r="C16" s="166" t="s">
        <v>139</v>
      </c>
      <c r="D16" s="161"/>
      <c r="E16" s="179">
        <v>26</v>
      </c>
      <c r="F16" s="281">
        <v>-843181.61999999988</v>
      </c>
      <c r="G16" s="213"/>
      <c r="H16" s="281">
        <v>2739183.22</v>
      </c>
    </row>
    <row r="17" spans="3:17" x14ac:dyDescent="0.3">
      <c r="C17" s="166" t="s">
        <v>65</v>
      </c>
      <c r="D17" s="161"/>
      <c r="E17" s="179">
        <v>29</v>
      </c>
      <c r="F17" s="213">
        <v>37791889.550000004</v>
      </c>
      <c r="G17" s="213"/>
      <c r="H17" s="281">
        <v>30474808.280000001</v>
      </c>
      <c r="K17" s="202"/>
      <c r="L17" s="202"/>
      <c r="M17" s="202"/>
      <c r="N17" s="202"/>
      <c r="O17" s="202"/>
      <c r="P17" s="202"/>
    </row>
    <row r="18" spans="3:17" x14ac:dyDescent="0.3">
      <c r="C18" s="166" t="s">
        <v>116</v>
      </c>
      <c r="D18" s="161"/>
      <c r="E18" s="179" t="s">
        <v>168</v>
      </c>
      <c r="F18" s="281">
        <v>0</v>
      </c>
      <c r="G18" s="213"/>
      <c r="H18" s="281">
        <v>238171.92</v>
      </c>
    </row>
    <row r="19" spans="3:17" x14ac:dyDescent="0.3">
      <c r="C19" s="165" t="s">
        <v>64</v>
      </c>
      <c r="D19" s="161"/>
      <c r="E19" s="179"/>
      <c r="F19" s="321"/>
      <c r="G19" s="319"/>
      <c r="H19" s="319"/>
    </row>
    <row r="20" spans="3:17" x14ac:dyDescent="0.3">
      <c r="C20" s="166" t="s">
        <v>126</v>
      </c>
      <c r="D20" s="161"/>
      <c r="E20" s="179">
        <f>BP!D8</f>
        <v>5</v>
      </c>
      <c r="F20" s="273">
        <v>-33703270.160000004</v>
      </c>
      <c r="G20" s="214"/>
      <c r="H20" s="272">
        <v>-195116.0299999998</v>
      </c>
      <c r="K20" s="202"/>
      <c r="L20" s="202"/>
      <c r="M20" s="202"/>
      <c r="N20" s="202"/>
      <c r="O20" s="202"/>
      <c r="P20" s="202"/>
      <c r="Q20" s="202"/>
    </row>
    <row r="21" spans="3:17" x14ac:dyDescent="0.3">
      <c r="C21" s="166" t="s">
        <v>12</v>
      </c>
      <c r="E21" s="180">
        <f>BP!D11</f>
        <v>7</v>
      </c>
      <c r="F21" s="214">
        <v>1223064.1800000002</v>
      </c>
      <c r="G21" s="214"/>
      <c r="H21" s="273">
        <v>4316955.3699999992</v>
      </c>
    </row>
    <row r="22" spans="3:17" x14ac:dyDescent="0.3">
      <c r="C22" s="166" t="s">
        <v>127</v>
      </c>
      <c r="E22" s="180">
        <f>BP!D12</f>
        <v>8</v>
      </c>
      <c r="F22" s="214">
        <v>-47608.44000000041</v>
      </c>
      <c r="G22" s="214"/>
      <c r="H22" s="214">
        <v>2037830.6400000006</v>
      </c>
    </row>
    <row r="23" spans="3:17" x14ac:dyDescent="0.3">
      <c r="C23" s="166" t="s">
        <v>62</v>
      </c>
      <c r="E23" s="180"/>
      <c r="F23" s="214">
        <v>-7601.43</v>
      </c>
      <c r="G23" s="214"/>
      <c r="H23" s="214">
        <v>29992.62</v>
      </c>
    </row>
    <row r="24" spans="3:17" x14ac:dyDescent="0.3">
      <c r="C24" s="166" t="s">
        <v>63</v>
      </c>
      <c r="E24" s="180">
        <f>BP!D14</f>
        <v>6</v>
      </c>
      <c r="F24" s="214">
        <v>201521.21999999735</v>
      </c>
      <c r="G24" s="214"/>
      <c r="H24" s="214">
        <v>83425.759999999776</v>
      </c>
    </row>
    <row r="25" spans="3:17" x14ac:dyDescent="0.3">
      <c r="C25" s="166" t="s">
        <v>61</v>
      </c>
      <c r="E25" s="180">
        <f>BP!D20</f>
        <v>9</v>
      </c>
      <c r="F25" s="214">
        <v>-129608630.42999999</v>
      </c>
      <c r="G25" s="214"/>
      <c r="H25" s="214">
        <v>-259910.10000000009</v>
      </c>
    </row>
    <row r="26" spans="3:17" ht="15.75" x14ac:dyDescent="0.35">
      <c r="C26" s="165" t="s">
        <v>60</v>
      </c>
      <c r="E26" s="180"/>
      <c r="F26" s="259"/>
    </row>
    <row r="27" spans="3:17" ht="15.75" x14ac:dyDescent="0.35">
      <c r="C27" s="166" t="s">
        <v>27</v>
      </c>
      <c r="E27" s="180">
        <v>13</v>
      </c>
      <c r="F27" s="273">
        <v>-364725.5</v>
      </c>
      <c r="G27" s="214"/>
      <c r="H27" s="274">
        <v>-1523199.3000000003</v>
      </c>
      <c r="K27" s="202"/>
      <c r="L27" s="202"/>
      <c r="M27" s="202"/>
      <c r="N27" s="202"/>
      <c r="O27" s="202"/>
      <c r="P27" s="202"/>
      <c r="Q27" s="202"/>
    </row>
    <row r="28" spans="3:17" x14ac:dyDescent="0.3">
      <c r="C28" s="166" t="s">
        <v>122</v>
      </c>
      <c r="E28" s="180">
        <f>BP!P8</f>
        <v>11</v>
      </c>
      <c r="F28" s="272">
        <v>-2218530.2000000002</v>
      </c>
      <c r="G28" s="214"/>
      <c r="H28" s="273">
        <v>-428312.63999999966</v>
      </c>
    </row>
    <row r="29" spans="3:17" x14ac:dyDescent="0.3">
      <c r="C29" s="166" t="s">
        <v>123</v>
      </c>
      <c r="E29" s="180">
        <f>BP!P9</f>
        <v>12</v>
      </c>
      <c r="F29" s="272">
        <v>-1573706.4199999943</v>
      </c>
      <c r="G29" s="214"/>
      <c r="H29" s="272">
        <v>8362284.9200000018</v>
      </c>
    </row>
    <row r="30" spans="3:17" x14ac:dyDescent="0.3">
      <c r="C30" s="166" t="s">
        <v>144</v>
      </c>
      <c r="E30" s="180">
        <v>15</v>
      </c>
      <c r="F30" s="214">
        <v>206339698.83999997</v>
      </c>
      <c r="G30" s="214"/>
      <c r="H30" s="272">
        <v>24260772.669999998</v>
      </c>
    </row>
    <row r="31" spans="3:17" x14ac:dyDescent="0.3">
      <c r="C31" s="166" t="s">
        <v>26</v>
      </c>
      <c r="E31" s="180" t="s">
        <v>136</v>
      </c>
      <c r="F31" s="272">
        <v>-258703.90000000037</v>
      </c>
      <c r="G31" s="214"/>
      <c r="H31" s="214">
        <v>303867.52000000048</v>
      </c>
    </row>
    <row r="32" spans="3:17" x14ac:dyDescent="0.3">
      <c r="C32" s="166" t="s">
        <v>59</v>
      </c>
      <c r="E32" s="181" t="s">
        <v>169</v>
      </c>
      <c r="F32" s="272">
        <v>-305576.14999999478</v>
      </c>
      <c r="G32" s="214"/>
      <c r="H32" s="272">
        <v>-7525870.540000055</v>
      </c>
      <c r="M32" s="202"/>
    </row>
    <row r="33" spans="3:8" x14ac:dyDescent="0.3">
      <c r="C33" s="164" t="s">
        <v>58</v>
      </c>
      <c r="E33" s="180"/>
      <c r="F33" s="1"/>
      <c r="H33" s="255"/>
    </row>
    <row r="34" spans="3:8" x14ac:dyDescent="0.3">
      <c r="C34" s="165" t="s">
        <v>57</v>
      </c>
      <c r="E34" s="180"/>
      <c r="F34" s="4">
        <v>0</v>
      </c>
      <c r="H34" s="4">
        <v>0</v>
      </c>
    </row>
    <row r="35" spans="3:8" ht="6" customHeight="1" x14ac:dyDescent="0.3">
      <c r="C35" s="165"/>
      <c r="F35" s="4"/>
      <c r="H35" s="257"/>
    </row>
    <row r="36" spans="3:8" x14ac:dyDescent="0.3">
      <c r="C36" s="167" t="s">
        <v>56</v>
      </c>
      <c r="F36" s="260">
        <f>SUM(F8:F32)</f>
        <v>54511024.659999982</v>
      </c>
      <c r="H36" s="260">
        <f>SUM(H8:H32)</f>
        <v>30085842.030000035</v>
      </c>
    </row>
    <row r="37" spans="3:8" ht="6" customHeight="1" x14ac:dyDescent="0.3">
      <c r="C37" s="8"/>
      <c r="F37" s="2"/>
      <c r="H37" s="256"/>
    </row>
    <row r="38" spans="3:8" x14ac:dyDescent="0.3">
      <c r="C38" s="164" t="s">
        <v>55</v>
      </c>
      <c r="F38" s="2"/>
      <c r="H38" s="256"/>
    </row>
    <row r="39" spans="3:8" hidden="1" x14ac:dyDescent="0.3">
      <c r="C39" s="164"/>
      <c r="F39" s="2"/>
      <c r="H39" s="256"/>
    </row>
    <row r="40" spans="3:8" hidden="1" x14ac:dyDescent="0.3">
      <c r="C40" s="168" t="s">
        <v>142</v>
      </c>
      <c r="F40" s="2"/>
      <c r="H40" s="256"/>
    </row>
    <row r="41" spans="3:8" hidden="1" x14ac:dyDescent="0.3">
      <c r="C41" s="168" t="s">
        <v>141</v>
      </c>
      <c r="F41" s="2"/>
      <c r="H41" s="256"/>
    </row>
    <row r="42" spans="3:8" x14ac:dyDescent="0.3">
      <c r="C42" s="165" t="s">
        <v>54</v>
      </c>
      <c r="E42" s="180">
        <v>10</v>
      </c>
      <c r="F42" s="258">
        <v>-9142386.8599999994</v>
      </c>
      <c r="H42" s="258">
        <v>-44964552.670000002</v>
      </c>
    </row>
    <row r="43" spans="3:8" ht="13.5" customHeight="1" x14ac:dyDescent="0.3">
      <c r="C43" s="165" t="s">
        <v>134</v>
      </c>
      <c r="E43" s="180"/>
      <c r="F43" s="262"/>
      <c r="H43" s="258">
        <v>-57184.08</v>
      </c>
    </row>
    <row r="44" spans="3:8" x14ac:dyDescent="0.3">
      <c r="C44" s="167" t="s">
        <v>53</v>
      </c>
      <c r="F44" s="260">
        <f>SUM(F40:F43)</f>
        <v>-9142386.8599999994</v>
      </c>
      <c r="H44" s="260">
        <f>SUM(H40:H43)</f>
        <v>-45021736.75</v>
      </c>
    </row>
    <row r="45" spans="3:8" ht="6" customHeight="1" x14ac:dyDescent="0.3">
      <c r="C45" s="164"/>
      <c r="F45" s="9"/>
      <c r="H45" s="263"/>
    </row>
    <row r="46" spans="3:8" x14ac:dyDescent="0.3">
      <c r="C46" s="164" t="s">
        <v>52</v>
      </c>
      <c r="F46" s="2"/>
      <c r="H46" s="256"/>
    </row>
    <row r="47" spans="3:8" ht="15" customHeight="1" x14ac:dyDescent="0.3">
      <c r="C47" s="165" t="s">
        <v>51</v>
      </c>
      <c r="F47" s="6">
        <v>0</v>
      </c>
      <c r="H47" s="6">
        <v>0</v>
      </c>
    </row>
    <row r="48" spans="3:8" ht="6" customHeight="1" x14ac:dyDescent="0.3">
      <c r="C48" s="8"/>
      <c r="F48" s="2"/>
      <c r="H48" s="256"/>
    </row>
    <row r="49" spans="1:9" x14ac:dyDescent="0.3">
      <c r="C49" s="167" t="s">
        <v>50</v>
      </c>
      <c r="F49" s="5">
        <f>F47</f>
        <v>0</v>
      </c>
      <c r="H49" s="260">
        <f>H47</f>
        <v>0</v>
      </c>
    </row>
    <row r="50" spans="1:9" ht="6" customHeight="1" x14ac:dyDescent="0.3">
      <c r="C50" s="8"/>
      <c r="F50" s="2"/>
      <c r="H50" s="256"/>
    </row>
    <row r="51" spans="1:9" x14ac:dyDescent="0.3">
      <c r="C51" s="167" t="s">
        <v>49</v>
      </c>
      <c r="F51" s="260">
        <f>F36+F44</f>
        <v>45368637.799999982</v>
      </c>
      <c r="H51" s="260">
        <f>H36+H44</f>
        <v>-14935894.719999965</v>
      </c>
    </row>
    <row r="52" spans="1:9" ht="6" customHeight="1" x14ac:dyDescent="0.3">
      <c r="C52" s="8"/>
      <c r="F52" s="2"/>
      <c r="H52" s="256"/>
    </row>
    <row r="53" spans="1:9" ht="15" customHeight="1" x14ac:dyDescent="0.3">
      <c r="C53" s="168" t="s">
        <v>179</v>
      </c>
      <c r="E53" s="180">
        <f>BP!D7</f>
        <v>4</v>
      </c>
      <c r="F53" s="257">
        <v>55722205.890000001</v>
      </c>
      <c r="H53" s="257">
        <v>70658100.620000005</v>
      </c>
    </row>
    <row r="54" spans="1:9" ht="6" customHeight="1" x14ac:dyDescent="0.3">
      <c r="C54" s="8"/>
      <c r="E54" s="180"/>
      <c r="F54" s="256"/>
      <c r="H54" s="256"/>
    </row>
    <row r="55" spans="1:9" ht="15" customHeight="1" x14ac:dyDescent="0.3">
      <c r="C55" s="168" t="s">
        <v>180</v>
      </c>
      <c r="E55" s="180">
        <f>E53</f>
        <v>4</v>
      </c>
      <c r="F55" s="257">
        <v>101090843.69</v>
      </c>
      <c r="H55" s="257">
        <v>55722205.899999999</v>
      </c>
    </row>
    <row r="56" spans="1:9" ht="6" customHeight="1" x14ac:dyDescent="0.3">
      <c r="C56" s="8"/>
      <c r="F56" s="261"/>
      <c r="H56" s="256"/>
    </row>
    <row r="57" spans="1:9" x14ac:dyDescent="0.3">
      <c r="A57" s="168"/>
      <c r="B57" s="168"/>
      <c r="C57" s="167" t="s">
        <v>48</v>
      </c>
      <c r="F57" s="260">
        <f>F55-F53</f>
        <v>45368637.799999997</v>
      </c>
      <c r="H57" s="260">
        <f>H55-H53</f>
        <v>-14935894.720000006</v>
      </c>
    </row>
    <row r="58" spans="1:9" x14ac:dyDescent="0.3">
      <c r="C58" s="169" t="s">
        <v>45</v>
      </c>
    </row>
    <row r="59" spans="1:9" x14ac:dyDescent="0.3">
      <c r="F59" s="55"/>
      <c r="G59" s="55"/>
      <c r="H59" s="55"/>
      <c r="I59" s="55"/>
    </row>
    <row r="60" spans="1:9" x14ac:dyDescent="0.3">
      <c r="F60" s="205"/>
      <c r="G60" s="205"/>
      <c r="H60" s="205"/>
    </row>
  </sheetData>
  <mergeCells count="4">
    <mergeCell ref="E4:E6"/>
    <mergeCell ref="C4:C6"/>
    <mergeCell ref="A1:I2"/>
    <mergeCell ref="F4:H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8"/>
  <sheetViews>
    <sheetView showGridLines="0" tabSelected="1" zoomScaleNormal="100" zoomScaleSheetLayoutView="90" workbookViewId="0">
      <selection activeCell="T14" sqref="T14"/>
    </sheetView>
  </sheetViews>
  <sheetFormatPr defaultColWidth="9.33203125" defaultRowHeight="15" x14ac:dyDescent="0.3"/>
  <cols>
    <col min="1" max="1" width="4.6640625" style="120" customWidth="1"/>
    <col min="2" max="2" width="8.1640625" style="137" customWidth="1"/>
    <col min="3" max="3" width="68.33203125" style="119" bestFit="1" customWidth="1"/>
    <col min="4" max="4" width="2" style="119" customWidth="1"/>
    <col min="5" max="5" width="11.6640625" style="203" customWidth="1"/>
    <col min="6" max="6" width="2" style="119" customWidth="1"/>
    <col min="7" max="7" width="17.83203125" style="119" customWidth="1"/>
    <col min="8" max="8" width="2.33203125" style="119" customWidth="1"/>
    <col min="9" max="9" width="17.83203125" style="119" customWidth="1"/>
    <col min="10" max="10" width="10.33203125" style="119" customWidth="1"/>
    <col min="11" max="11" width="3.33203125" style="119" customWidth="1"/>
    <col min="12" max="12" width="9.83203125" style="119" customWidth="1"/>
    <col min="13" max="13" width="9.33203125" style="119"/>
    <col min="14" max="14" width="17.83203125" style="119" customWidth="1"/>
    <col min="15" max="16384" width="9.33203125" style="119"/>
  </cols>
  <sheetData>
    <row r="1" spans="1:17" ht="15.75" customHeight="1" x14ac:dyDescent="0.3">
      <c r="A1" s="310" t="s">
        <v>109</v>
      </c>
      <c r="B1" s="310"/>
      <c r="C1" s="310"/>
      <c r="D1" s="310"/>
      <c r="E1" s="310"/>
      <c r="F1" s="310"/>
      <c r="G1" s="310"/>
      <c r="H1" s="310"/>
      <c r="I1" s="310"/>
    </row>
    <row r="2" spans="1:17" x14ac:dyDescent="0.3">
      <c r="A2" s="310"/>
      <c r="B2" s="310"/>
      <c r="C2" s="310"/>
      <c r="D2" s="310"/>
      <c r="E2" s="310"/>
      <c r="F2" s="310"/>
      <c r="G2" s="310"/>
      <c r="H2" s="310"/>
      <c r="I2" s="310"/>
    </row>
    <row r="3" spans="1:17" ht="15.75" customHeight="1" x14ac:dyDescent="0.3">
      <c r="B3" s="121"/>
      <c r="C3" s="122"/>
      <c r="D3" s="123"/>
      <c r="E3" s="127"/>
      <c r="F3" s="123"/>
      <c r="G3" s="124"/>
      <c r="H3" s="124"/>
      <c r="I3" s="124"/>
    </row>
    <row r="4" spans="1:17" ht="34.5" customHeight="1" x14ac:dyDescent="0.3">
      <c r="B4" s="125"/>
      <c r="C4" s="126" t="s">
        <v>43</v>
      </c>
      <c r="D4" s="123"/>
      <c r="E4" s="126" t="s">
        <v>16</v>
      </c>
      <c r="F4" s="123"/>
      <c r="G4" s="309" t="s">
        <v>160</v>
      </c>
      <c r="H4" s="309"/>
      <c r="I4" s="309"/>
    </row>
    <row r="5" spans="1:17" ht="21.75" customHeight="1" x14ac:dyDescent="0.3">
      <c r="B5" s="127"/>
      <c r="C5" s="128"/>
      <c r="D5" s="129"/>
      <c r="E5" s="130"/>
      <c r="F5" s="129"/>
      <c r="G5" s="324">
        <v>2023</v>
      </c>
      <c r="H5" s="325"/>
      <c r="I5" s="324">
        <v>2022</v>
      </c>
      <c r="J5" s="326"/>
      <c r="K5" s="326"/>
      <c r="L5" s="326"/>
      <c r="N5" s="131"/>
    </row>
    <row r="6" spans="1:17" x14ac:dyDescent="0.3">
      <c r="B6" s="127"/>
      <c r="C6" s="128"/>
      <c r="D6" s="129"/>
      <c r="E6" s="130"/>
      <c r="F6" s="129"/>
      <c r="G6" s="76"/>
      <c r="H6" s="327"/>
      <c r="I6" s="328"/>
      <c r="J6" s="326"/>
      <c r="K6" s="326"/>
      <c r="L6" s="326"/>
      <c r="N6" s="131"/>
    </row>
    <row r="7" spans="1:17" ht="15.75" x14ac:dyDescent="0.35">
      <c r="B7" s="132">
        <v>1</v>
      </c>
      <c r="C7" s="133" t="s">
        <v>106</v>
      </c>
      <c r="D7" s="134"/>
      <c r="E7" s="130"/>
      <c r="F7" s="134"/>
      <c r="G7" s="220">
        <f>SUM(G8:G10)</f>
        <v>105258</v>
      </c>
      <c r="H7" s="322"/>
      <c r="I7" s="323">
        <f>SUM(I8:I10)</f>
        <v>103378774.43000001</v>
      </c>
      <c r="J7" s="326"/>
      <c r="K7" s="326"/>
      <c r="L7" s="326"/>
      <c r="N7" s="135"/>
      <c r="O7" s="136"/>
    </row>
    <row r="8" spans="1:17" ht="15.75" x14ac:dyDescent="0.35">
      <c r="B8" s="137" t="s">
        <v>105</v>
      </c>
      <c r="C8" s="138" t="s">
        <v>104</v>
      </c>
      <c r="D8" s="138"/>
      <c r="E8" s="120">
        <v>23</v>
      </c>
      <c r="F8" s="138"/>
      <c r="G8" s="219">
        <v>101920</v>
      </c>
      <c r="H8" s="215"/>
      <c r="I8" s="269">
        <v>104749974</v>
      </c>
      <c r="J8" s="326"/>
      <c r="K8" s="326"/>
      <c r="L8" s="326"/>
      <c r="N8" s="139"/>
      <c r="O8" s="136"/>
    </row>
    <row r="9" spans="1:17" ht="15.75" x14ac:dyDescent="0.35">
      <c r="B9" s="137" t="s">
        <v>103</v>
      </c>
      <c r="C9" s="138" t="s">
        <v>102</v>
      </c>
      <c r="D9" s="140"/>
      <c r="E9" s="120">
        <v>26</v>
      </c>
      <c r="F9" s="140"/>
      <c r="G9" s="219">
        <v>843</v>
      </c>
      <c r="H9" s="215"/>
      <c r="I9" s="269">
        <v>-2739183.22</v>
      </c>
      <c r="J9" s="326"/>
      <c r="K9" s="326"/>
      <c r="L9" s="326"/>
      <c r="N9" s="139"/>
      <c r="O9" s="136"/>
    </row>
    <row r="10" spans="1:17" ht="15.75" x14ac:dyDescent="0.35">
      <c r="B10" s="137" t="s">
        <v>148</v>
      </c>
      <c r="C10" s="138" t="s">
        <v>149</v>
      </c>
      <c r="D10" s="140"/>
      <c r="E10" s="120">
        <v>28</v>
      </c>
      <c r="F10" s="140"/>
      <c r="G10" s="219">
        <v>2495</v>
      </c>
      <c r="H10" s="215"/>
      <c r="I10" s="269">
        <v>1367983.6500000006</v>
      </c>
      <c r="J10" s="326"/>
      <c r="K10" s="326"/>
      <c r="L10" s="326"/>
      <c r="N10" s="139"/>
      <c r="O10" s="136"/>
    </row>
    <row r="11" spans="1:17" ht="6" customHeight="1" x14ac:dyDescent="0.3">
      <c r="B11" s="141"/>
      <c r="C11" s="142"/>
      <c r="D11" s="129"/>
      <c r="E11" s="120"/>
      <c r="F11" s="129"/>
      <c r="G11" s="236"/>
      <c r="H11" s="233"/>
      <c r="I11" s="266"/>
      <c r="N11" s="143"/>
    </row>
    <row r="12" spans="1:17" ht="15.75" x14ac:dyDescent="0.35">
      <c r="B12" s="128">
        <v>2</v>
      </c>
      <c r="C12" s="144" t="s">
        <v>101</v>
      </c>
      <c r="D12" s="134"/>
      <c r="E12" s="130"/>
      <c r="F12" s="134"/>
      <c r="G12" s="234">
        <f>SUM(G13:G16)</f>
        <v>-44848</v>
      </c>
      <c r="H12" s="230"/>
      <c r="I12" s="264">
        <f>SUM(I13:I16)</f>
        <v>-188246417.53999999</v>
      </c>
      <c r="N12" s="135"/>
      <c r="O12" s="136"/>
    </row>
    <row r="13" spans="1:17" ht="15.75" x14ac:dyDescent="0.35">
      <c r="B13" s="137" t="s">
        <v>100</v>
      </c>
      <c r="C13" s="138" t="s">
        <v>128</v>
      </c>
      <c r="D13" s="138"/>
      <c r="E13" s="120" t="s">
        <v>170</v>
      </c>
      <c r="F13" s="138"/>
      <c r="G13" s="235">
        <v>-11899</v>
      </c>
      <c r="H13" s="215"/>
      <c r="I13" s="265">
        <v>-20346877.719999999</v>
      </c>
      <c r="N13" s="139"/>
      <c r="O13" s="136"/>
    </row>
    <row r="14" spans="1:17" ht="15.75" x14ac:dyDescent="0.35">
      <c r="B14" s="137" t="s">
        <v>98</v>
      </c>
      <c r="C14" s="138" t="s">
        <v>99</v>
      </c>
      <c r="D14" s="138"/>
      <c r="E14" s="120" t="s">
        <v>171</v>
      </c>
      <c r="F14" s="138"/>
      <c r="G14" s="235">
        <v>-12662</v>
      </c>
      <c r="H14" s="215"/>
      <c r="I14" s="265">
        <v>-12484788.74</v>
      </c>
      <c r="N14" s="139"/>
      <c r="O14" s="136"/>
    </row>
    <row r="15" spans="1:17" ht="15.75" x14ac:dyDescent="0.35">
      <c r="B15" s="137" t="s">
        <v>96</v>
      </c>
      <c r="C15" s="138" t="s">
        <v>97</v>
      </c>
      <c r="D15" s="138"/>
      <c r="E15" s="120">
        <v>25</v>
      </c>
      <c r="F15" s="138"/>
      <c r="G15" s="235">
        <v>-17657</v>
      </c>
      <c r="H15" s="215"/>
      <c r="I15" s="265">
        <v>-159573335.69999999</v>
      </c>
      <c r="L15" s="145"/>
      <c r="N15" s="139"/>
      <c r="O15" s="136"/>
      <c r="P15" s="136"/>
      <c r="Q15" s="146"/>
    </row>
    <row r="16" spans="1:17" ht="15.75" x14ac:dyDescent="0.35">
      <c r="B16" s="137" t="s">
        <v>129</v>
      </c>
      <c r="C16" s="138" t="s">
        <v>150</v>
      </c>
      <c r="D16" s="138"/>
      <c r="E16" s="120">
        <v>27</v>
      </c>
      <c r="F16" s="138"/>
      <c r="G16" s="235">
        <v>-2630</v>
      </c>
      <c r="H16" s="233"/>
      <c r="I16" s="265">
        <v>4158584.6199999992</v>
      </c>
      <c r="N16" s="143"/>
      <c r="O16" s="136"/>
    </row>
    <row r="17" spans="2:16" ht="6" customHeight="1" x14ac:dyDescent="0.3">
      <c r="B17" s="141"/>
      <c r="C17" s="129"/>
      <c r="D17" s="129"/>
      <c r="E17" s="120"/>
      <c r="F17" s="129"/>
      <c r="G17" s="235"/>
      <c r="H17" s="233"/>
      <c r="I17" s="265"/>
      <c r="N17" s="143"/>
    </row>
    <row r="18" spans="2:16" ht="15.75" x14ac:dyDescent="0.35">
      <c r="B18" s="132">
        <v>3</v>
      </c>
      <c r="C18" s="133" t="s">
        <v>95</v>
      </c>
      <c r="D18" s="134"/>
      <c r="E18" s="130"/>
      <c r="F18" s="134"/>
      <c r="G18" s="234">
        <f>G7+G12</f>
        <v>60410</v>
      </c>
      <c r="H18" s="230"/>
      <c r="I18" s="264">
        <f>I7+I12</f>
        <v>-84867643.109999985</v>
      </c>
      <c r="N18" s="135"/>
      <c r="O18" s="136"/>
    </row>
    <row r="19" spans="2:16" ht="4.5" customHeight="1" x14ac:dyDescent="0.3">
      <c r="B19" s="132"/>
      <c r="C19" s="133"/>
      <c r="D19" s="134"/>
      <c r="E19" s="130"/>
      <c r="F19" s="134"/>
      <c r="G19" s="234"/>
      <c r="H19" s="230"/>
      <c r="I19" s="264"/>
      <c r="N19" s="135"/>
    </row>
    <row r="20" spans="2:16" ht="15.75" x14ac:dyDescent="0.35">
      <c r="B20" s="132">
        <v>4</v>
      </c>
      <c r="C20" s="133" t="s">
        <v>94</v>
      </c>
      <c r="D20" s="134"/>
      <c r="E20" s="130"/>
      <c r="F20" s="134"/>
      <c r="G20" s="234">
        <f>G21</f>
        <v>-11651</v>
      </c>
      <c r="H20" s="230"/>
      <c r="I20" s="264">
        <f>I21</f>
        <v>-16662259.979999999</v>
      </c>
      <c r="N20" s="135"/>
      <c r="O20" s="136"/>
    </row>
    <row r="21" spans="2:16" ht="15.75" x14ac:dyDescent="0.35">
      <c r="B21" s="137" t="s">
        <v>93</v>
      </c>
      <c r="C21" s="138" t="s">
        <v>66</v>
      </c>
      <c r="D21" s="140"/>
      <c r="E21" s="120" t="s">
        <v>170</v>
      </c>
      <c r="F21" s="140"/>
      <c r="G21" s="235">
        <v>-11651</v>
      </c>
      <c r="H21" s="215"/>
      <c r="I21" s="265">
        <v>-16662259.979999999</v>
      </c>
      <c r="L21" s="146"/>
      <c r="N21" s="139"/>
      <c r="O21" s="136"/>
      <c r="P21" s="136"/>
    </row>
    <row r="22" spans="2:16" ht="6" customHeight="1" x14ac:dyDescent="0.3">
      <c r="B22" s="141"/>
      <c r="C22" s="129"/>
      <c r="D22" s="129"/>
      <c r="E22" s="120"/>
      <c r="F22" s="129"/>
      <c r="G22" s="235"/>
      <c r="H22" s="233"/>
      <c r="I22" s="265"/>
      <c r="N22" s="143"/>
    </row>
    <row r="23" spans="2:16" ht="15.75" x14ac:dyDescent="0.35">
      <c r="B23" s="132">
        <v>5</v>
      </c>
      <c r="C23" s="133" t="s">
        <v>92</v>
      </c>
      <c r="D23" s="134"/>
      <c r="E23" s="130"/>
      <c r="F23" s="134"/>
      <c r="G23" s="234">
        <f>G18+G20</f>
        <v>48759</v>
      </c>
      <c r="H23" s="230"/>
      <c r="I23" s="264">
        <f>I18+I20</f>
        <v>-101529903.08999999</v>
      </c>
      <c r="N23" s="135"/>
      <c r="O23" s="136"/>
    </row>
    <row r="24" spans="2:16" ht="4.5" customHeight="1" x14ac:dyDescent="0.3">
      <c r="B24" s="147"/>
      <c r="C24" s="148"/>
      <c r="D24" s="129"/>
      <c r="E24" s="120"/>
      <c r="F24" s="129"/>
      <c r="G24" s="237"/>
      <c r="H24" s="233"/>
      <c r="I24" s="267"/>
      <c r="N24" s="143"/>
    </row>
    <row r="25" spans="2:16" ht="15.75" x14ac:dyDescent="0.35">
      <c r="B25" s="128">
        <v>6</v>
      </c>
      <c r="C25" s="144" t="s">
        <v>91</v>
      </c>
      <c r="D25" s="134"/>
      <c r="E25" s="130"/>
      <c r="F25" s="134"/>
      <c r="G25" s="238">
        <f>G26</f>
        <v>9865</v>
      </c>
      <c r="H25" s="230"/>
      <c r="I25" s="268">
        <f>I26</f>
        <v>11740113.220000001</v>
      </c>
      <c r="N25" s="135"/>
      <c r="O25" s="136"/>
    </row>
    <row r="26" spans="2:16" ht="15.75" x14ac:dyDescent="0.35">
      <c r="B26" s="137" t="s">
        <v>90</v>
      </c>
      <c r="C26" s="138" t="s">
        <v>33</v>
      </c>
      <c r="D26" s="138"/>
      <c r="E26" s="120">
        <v>29</v>
      </c>
      <c r="F26" s="138"/>
      <c r="G26" s="235">
        <v>9865</v>
      </c>
      <c r="H26" s="215"/>
      <c r="I26" s="269">
        <v>11740113.220000001</v>
      </c>
      <c r="N26" s="139"/>
      <c r="O26" s="136"/>
    </row>
    <row r="27" spans="2:16" ht="6" customHeight="1" x14ac:dyDescent="0.3">
      <c r="B27" s="141"/>
      <c r="C27" s="129"/>
      <c r="D27" s="129"/>
      <c r="E27" s="120"/>
      <c r="F27" s="129"/>
      <c r="G27" s="235"/>
      <c r="H27" s="233"/>
      <c r="I27" s="265"/>
      <c r="N27" s="143"/>
    </row>
    <row r="28" spans="2:16" x14ac:dyDescent="0.3">
      <c r="B28" s="132">
        <v>7</v>
      </c>
      <c r="C28" s="133" t="s">
        <v>89</v>
      </c>
      <c r="D28" s="134"/>
      <c r="E28" s="130"/>
      <c r="F28" s="134"/>
      <c r="G28" s="234">
        <f>G23+G25</f>
        <v>58624</v>
      </c>
      <c r="H28" s="230"/>
      <c r="I28" s="264">
        <f>I23+I25</f>
        <v>-89789789.86999999</v>
      </c>
      <c r="K28" s="149"/>
      <c r="N28" s="135"/>
    </row>
    <row r="29" spans="2:16" ht="5.25" customHeight="1" x14ac:dyDescent="0.3">
      <c r="B29" s="147"/>
      <c r="C29" s="129"/>
      <c r="D29" s="129"/>
      <c r="E29" s="120"/>
      <c r="F29" s="129"/>
      <c r="G29" s="235"/>
      <c r="H29" s="233"/>
      <c r="I29" s="265"/>
      <c r="N29" s="143"/>
    </row>
    <row r="30" spans="2:16" ht="15.75" x14ac:dyDescent="0.35">
      <c r="B30" s="132">
        <v>8</v>
      </c>
      <c r="C30" s="133" t="s">
        <v>88</v>
      </c>
      <c r="D30" s="134"/>
      <c r="E30" s="130"/>
      <c r="F30" s="134"/>
      <c r="G30" s="234">
        <f>G31+G36+G41+G45</f>
        <v>58624</v>
      </c>
      <c r="H30" s="230"/>
      <c r="I30" s="264">
        <f>I31+I36+I41+I45</f>
        <v>-89789789.870000005</v>
      </c>
      <c r="L30" s="146"/>
      <c r="N30" s="135"/>
      <c r="O30" s="136"/>
    </row>
    <row r="31" spans="2:16" ht="15.75" x14ac:dyDescent="0.35">
      <c r="B31" s="150" t="s">
        <v>87</v>
      </c>
      <c r="C31" s="151" t="s">
        <v>86</v>
      </c>
      <c r="D31" s="151"/>
      <c r="E31" s="120"/>
      <c r="F31" s="151"/>
      <c r="G31" s="239">
        <f>SUM(G32:G34)</f>
        <v>34746</v>
      </c>
      <c r="H31" s="230"/>
      <c r="I31" s="270">
        <f>SUM(I32:I34)</f>
        <v>45923666.43</v>
      </c>
      <c r="N31" s="135"/>
      <c r="O31" s="136"/>
    </row>
    <row r="32" spans="2:16" ht="15.75" x14ac:dyDescent="0.35">
      <c r="B32" s="137" t="s">
        <v>85</v>
      </c>
      <c r="C32" s="152" t="s">
        <v>84</v>
      </c>
      <c r="D32" s="152"/>
      <c r="E32" s="120" t="s">
        <v>170</v>
      </c>
      <c r="F32" s="152"/>
      <c r="G32" s="235">
        <v>25539</v>
      </c>
      <c r="H32" s="233"/>
      <c r="I32" s="265">
        <v>34556590.809999995</v>
      </c>
      <c r="N32" s="143"/>
      <c r="O32" s="136"/>
    </row>
    <row r="33" spans="1:15" ht="15.75" x14ac:dyDescent="0.35">
      <c r="B33" s="137" t="s">
        <v>83</v>
      </c>
      <c r="C33" s="152" t="s">
        <v>82</v>
      </c>
      <c r="D33" s="152"/>
      <c r="E33" s="120" t="s">
        <v>170</v>
      </c>
      <c r="F33" s="152"/>
      <c r="G33" s="235">
        <v>6341</v>
      </c>
      <c r="H33" s="233"/>
      <c r="I33" s="265">
        <v>8273781.5600000005</v>
      </c>
      <c r="L33" s="136"/>
      <c r="N33" s="143"/>
      <c r="O33" s="136"/>
    </row>
    <row r="34" spans="1:15" ht="15.75" x14ac:dyDescent="0.35">
      <c r="B34" s="137" t="s">
        <v>130</v>
      </c>
      <c r="C34" s="152" t="s">
        <v>131</v>
      </c>
      <c r="D34" s="152"/>
      <c r="E34" s="120" t="s">
        <v>170</v>
      </c>
      <c r="F34" s="152"/>
      <c r="G34" s="235">
        <v>2866</v>
      </c>
      <c r="H34" s="233"/>
      <c r="I34" s="265">
        <v>3093294.06</v>
      </c>
      <c r="L34" s="136"/>
      <c r="N34" s="143"/>
      <c r="O34" s="136"/>
    </row>
    <row r="35" spans="1:15" ht="6" customHeight="1" x14ac:dyDescent="0.3">
      <c r="C35" s="129"/>
      <c r="D35" s="129"/>
      <c r="E35" s="120"/>
      <c r="F35" s="129"/>
      <c r="G35" s="219"/>
      <c r="H35" s="215"/>
      <c r="I35" s="269"/>
      <c r="N35" s="153"/>
    </row>
    <row r="36" spans="1:15" ht="15.75" x14ac:dyDescent="0.35">
      <c r="B36" s="150" t="s">
        <v>81</v>
      </c>
      <c r="C36" s="151" t="s">
        <v>79</v>
      </c>
      <c r="D36" s="151"/>
      <c r="E36" s="130"/>
      <c r="F36" s="151"/>
      <c r="G36" s="231">
        <f>SUM(G37:G39)</f>
        <v>-9513</v>
      </c>
      <c r="H36" s="230"/>
      <c r="I36" s="255">
        <f>SUM(I37:I39)</f>
        <v>19518226.939999998</v>
      </c>
      <c r="N36" s="135"/>
      <c r="O36" s="136"/>
    </row>
    <row r="37" spans="1:15" x14ac:dyDescent="0.3">
      <c r="B37" s="137" t="s">
        <v>80</v>
      </c>
      <c r="C37" s="152" t="s">
        <v>153</v>
      </c>
      <c r="D37" s="152"/>
      <c r="E37" s="120">
        <v>30</v>
      </c>
      <c r="F37" s="152"/>
      <c r="G37" s="235">
        <v>-12258</v>
      </c>
      <c r="H37" s="233"/>
      <c r="I37" s="265">
        <v>15846859.6</v>
      </c>
    </row>
    <row r="38" spans="1:15" x14ac:dyDescent="0.3">
      <c r="B38" s="137" t="s">
        <v>151</v>
      </c>
      <c r="C38" s="152" t="s">
        <v>154</v>
      </c>
      <c r="D38" s="152"/>
      <c r="E38" s="120"/>
      <c r="F38" s="152"/>
      <c r="G38" s="235">
        <v>6</v>
      </c>
      <c r="H38" s="233"/>
      <c r="I38" s="265">
        <v>3456.92</v>
      </c>
    </row>
    <row r="39" spans="1:15" x14ac:dyDescent="0.3">
      <c r="B39" s="137" t="s">
        <v>152</v>
      </c>
      <c r="C39" s="152" t="s">
        <v>155</v>
      </c>
      <c r="D39" s="152"/>
      <c r="E39" s="120"/>
      <c r="F39" s="152"/>
      <c r="G39" s="235">
        <v>2739</v>
      </c>
      <c r="H39" s="233"/>
      <c r="I39" s="265">
        <v>3667910.42</v>
      </c>
    </row>
    <row r="40" spans="1:15" ht="6" customHeight="1" x14ac:dyDescent="0.3">
      <c r="C40" s="129"/>
      <c r="D40" s="129"/>
      <c r="E40" s="120"/>
      <c r="F40" s="129"/>
      <c r="G40" s="235"/>
      <c r="H40" s="233"/>
      <c r="I40" s="265"/>
    </row>
    <row r="41" spans="1:15" x14ac:dyDescent="0.3">
      <c r="B41" s="150" t="s">
        <v>78</v>
      </c>
      <c r="C41" s="151" t="s">
        <v>77</v>
      </c>
      <c r="D41" s="151"/>
      <c r="E41" s="130"/>
      <c r="F41" s="151"/>
      <c r="G41" s="231">
        <f>SUM(G42:G43)</f>
        <v>56122</v>
      </c>
      <c r="H41" s="230"/>
      <c r="I41" s="255">
        <f>SUM(I42:I43)</f>
        <v>56409259.700000003</v>
      </c>
    </row>
    <row r="42" spans="1:15" x14ac:dyDescent="0.3">
      <c r="B42" s="137" t="s">
        <v>76</v>
      </c>
      <c r="C42" s="152" t="s">
        <v>75</v>
      </c>
      <c r="D42" s="152"/>
      <c r="E42" s="120">
        <v>29</v>
      </c>
      <c r="F42" s="152"/>
      <c r="G42" s="235">
        <v>56122</v>
      </c>
      <c r="H42" s="233"/>
      <c r="I42" s="265">
        <v>56409259.700000003</v>
      </c>
    </row>
    <row r="43" spans="1:15" hidden="1" x14ac:dyDescent="0.3">
      <c r="B43" s="137" t="s">
        <v>74</v>
      </c>
      <c r="C43" s="152" t="s">
        <v>73</v>
      </c>
      <c r="D43" s="152"/>
      <c r="E43" s="120"/>
      <c r="F43" s="152"/>
      <c r="G43" s="235">
        <v>0</v>
      </c>
      <c r="H43" s="233"/>
      <c r="I43" s="265">
        <v>0</v>
      </c>
    </row>
    <row r="44" spans="1:15" ht="6" customHeight="1" x14ac:dyDescent="0.3">
      <c r="C44" s="129"/>
      <c r="D44" s="129"/>
      <c r="E44" s="120"/>
      <c r="F44" s="129"/>
      <c r="G44" s="235"/>
      <c r="H44" s="233"/>
      <c r="I44" s="265"/>
    </row>
    <row r="45" spans="1:15" x14ac:dyDescent="0.3">
      <c r="B45" s="150" t="s">
        <v>72</v>
      </c>
      <c r="C45" s="151" t="s">
        <v>71</v>
      </c>
      <c r="D45" s="151"/>
      <c r="E45" s="130"/>
      <c r="F45" s="151"/>
      <c r="G45" s="231">
        <f>G46</f>
        <v>-22731</v>
      </c>
      <c r="H45" s="230"/>
      <c r="I45" s="255">
        <f>I46</f>
        <v>-211640942.94</v>
      </c>
    </row>
    <row r="46" spans="1:15" x14ac:dyDescent="0.3">
      <c r="A46" s="119"/>
      <c r="B46" s="137" t="s">
        <v>70</v>
      </c>
      <c r="C46" s="152" t="s">
        <v>69</v>
      </c>
      <c r="D46" s="152"/>
      <c r="E46" s="120" t="s">
        <v>162</v>
      </c>
      <c r="F46" s="152"/>
      <c r="G46" s="235">
        <v>-22731</v>
      </c>
      <c r="H46" s="233"/>
      <c r="I46" s="265">
        <v>-211640942.94</v>
      </c>
    </row>
    <row r="47" spans="1:15" ht="3.75" customHeight="1" x14ac:dyDescent="0.3">
      <c r="A47" s="119"/>
      <c r="B47" s="141"/>
      <c r="C47" s="154"/>
      <c r="G47" s="154"/>
      <c r="I47" s="154"/>
    </row>
    <row r="48" spans="1:15" x14ac:dyDescent="0.3">
      <c r="A48" s="119"/>
      <c r="B48" s="137" t="s">
        <v>45</v>
      </c>
    </row>
    <row r="49" spans="1:12" x14ac:dyDescent="0.3">
      <c r="A49" s="119"/>
      <c r="G49" s="205"/>
      <c r="I49" s="205"/>
    </row>
    <row r="50" spans="1:12" x14ac:dyDescent="0.3">
      <c r="A50" s="119"/>
      <c r="H50" s="308"/>
      <c r="J50" s="155"/>
      <c r="K50" s="156"/>
      <c r="L50" s="157"/>
    </row>
    <row r="51" spans="1:12" x14ac:dyDescent="0.3">
      <c r="A51" s="119"/>
      <c r="H51" s="308"/>
      <c r="I51" s="205"/>
      <c r="J51" s="155"/>
      <c r="K51" s="156"/>
      <c r="L51" s="157"/>
    </row>
    <row r="52" spans="1:12" x14ac:dyDescent="0.3">
      <c r="A52" s="119"/>
      <c r="H52" s="308"/>
      <c r="J52" s="155"/>
      <c r="K52" s="156"/>
      <c r="L52" s="157"/>
    </row>
    <row r="53" spans="1:12" x14ac:dyDescent="0.3">
      <c r="A53" s="119"/>
      <c r="J53" s="155"/>
      <c r="K53" s="156"/>
      <c r="L53" s="157"/>
    </row>
    <row r="54" spans="1:12" x14ac:dyDescent="0.3">
      <c r="A54" s="119"/>
      <c r="J54" s="155"/>
      <c r="K54" s="156"/>
      <c r="L54" s="157"/>
    </row>
    <row r="55" spans="1:12" x14ac:dyDescent="0.3">
      <c r="A55" s="119"/>
      <c r="J55" s="155"/>
      <c r="K55" s="156"/>
      <c r="L55" s="157"/>
    </row>
    <row r="56" spans="1:12" x14ac:dyDescent="0.3">
      <c r="A56" s="119"/>
      <c r="J56" s="155"/>
      <c r="K56" s="156"/>
      <c r="L56" s="157"/>
    </row>
    <row r="57" spans="1:12" x14ac:dyDescent="0.3">
      <c r="A57" s="119"/>
      <c r="J57" s="156"/>
      <c r="K57" s="156"/>
    </row>
    <row r="58" spans="1:12" x14ac:dyDescent="0.3">
      <c r="A58" s="119"/>
    </row>
  </sheetData>
  <autoFilter ref="G1:I58">
    <filterColumn colId="0" showButton="0"/>
    <filterColumn colId="1" showButton="0"/>
  </autoFilter>
  <mergeCells count="3">
    <mergeCell ref="H50:H52"/>
    <mergeCell ref="G4:I4"/>
    <mergeCell ref="A1:I2"/>
  </mergeCells>
  <phoneticPr fontId="27" type="noConversion"/>
  <pageMargins left="0.511811024" right="0.511811024" top="0.78740157499999996" bottom="0.78740157499999996" header="0.31496062000000002" footer="0.31496062000000002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f93f0b-5040-45d8-9ffd-a608ab622721">
      <Terms xmlns="http://schemas.microsoft.com/office/infopath/2007/PartnerControls"/>
    </lcf76f155ced4ddcb4097134ff3c332f>
    <TaxCatchAll xmlns="a0ae9db8-5881-40b3-bba9-bcde62de565e" xsi:nil="true"/>
    <_Flow_SignoffStatus xmlns="1bf93f0b-5040-45d8-9ffd-a608ab6227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82026E50F43345886C3DF551F6BFC7" ma:contentTypeVersion="16" ma:contentTypeDescription="Create a new document." ma:contentTypeScope="" ma:versionID="14af6324d11ce602b8fdaf4f1ad12441">
  <xsd:schema xmlns:xsd="http://www.w3.org/2001/XMLSchema" xmlns:xs="http://www.w3.org/2001/XMLSchema" xmlns:p="http://schemas.microsoft.com/office/2006/metadata/properties" xmlns:ns2="1bf93f0b-5040-45d8-9ffd-a608ab622721" xmlns:ns3="a0ae9db8-5881-40b3-bba9-bcde62de565e" targetNamespace="http://schemas.microsoft.com/office/2006/metadata/properties" ma:root="true" ma:fieldsID="a35d69e81450f672551be88f15e7b08f" ns2:_="" ns3:_="">
    <xsd:import namespace="1bf93f0b-5040-45d8-9ffd-a608ab622721"/>
    <xsd:import namespace="a0ae9db8-5881-40b3-bba9-bcde62de56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93f0b-5040-45d8-9ffd-a608ab622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5db2085-f7f7-4ac9-86fd-2e830e2bcf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e9db8-5881-40b3-bba9-bcde62de565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be102be-8071-4963-a434-8bd5b5b1feb5}" ma:internalName="TaxCatchAll" ma:showField="CatchAllData" ma:web="a0ae9db8-5881-40b3-bba9-bcde62de56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5FA2F0-8431-4298-9F88-DD2F28481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314335-7764-4203-ADD3-4447E482F68D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1bf93f0b-5040-45d8-9ffd-a608ab62272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0ae9db8-5881-40b3-bba9-bcde62de565e"/>
  </ds:schemaRefs>
</ds:datastoreItem>
</file>

<file path=customXml/itemProps3.xml><?xml version="1.0" encoding="utf-8"?>
<ds:datastoreItem xmlns:ds="http://schemas.openxmlformats.org/officeDocument/2006/customXml" ds:itemID="{60C06FC5-3F2B-4475-8D4A-933B7BECA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93f0b-5040-45d8-9ffd-a608ab622721"/>
    <ds:schemaRef ds:uri="a0ae9db8-5881-40b3-bba9-bcde62de5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DRE!Area_de_impressao</vt:lpstr>
      <vt:lpstr>DVA!Area_de_impressao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Dutra</dc:creator>
  <cp:lastModifiedBy>dayane.metodos</cp:lastModifiedBy>
  <cp:lastPrinted>2020-11-25T18:14:02Z</cp:lastPrinted>
  <dcterms:created xsi:type="dcterms:W3CDTF">2018-11-09T19:08:34Z</dcterms:created>
  <dcterms:modified xsi:type="dcterms:W3CDTF">2024-09-03T14:07:45Z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0x010100B682026E50F43345886C3DF551F6BFC7</vt:lpwstr>
  </property>
  <property fmtid="{D5CDD505-2E9C-101B-9397-08002B2CF9AE}" pid="3" name="Order">
    <vt:r8>151000</vt:r8>
  </property>
  <property fmtid="{D5CDD505-2E9C-101B-9397-08002B2CF9AE}" pid="4" name="MediaServiceImageTags">
    <vt:lpwstr/>
  </property>
</Properties>
</file>